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5" yWindow="62821" windowWidth="16140" windowHeight="13080" activeTab="0"/>
  </bookViews>
  <sheets>
    <sheet name="Instructions" sheetId="1" r:id="rId1"/>
    <sheet name="Page1" sheetId="2" r:id="rId2"/>
    <sheet name="Page2" sheetId="3" r:id="rId3"/>
    <sheet name="Page3" sheetId="4" r:id="rId4"/>
    <sheet name="Page4" sheetId="5" r:id="rId5"/>
    <sheet name="Overflow" sheetId="6" r:id="rId6"/>
  </sheets>
  <externalReferences>
    <externalReference r:id="rId9"/>
    <externalReference r:id="rId10"/>
    <externalReference r:id="rId11"/>
  </externalReferences>
  <definedNames>
    <definedName name="adj">'Page2'!$N$61</definedName>
    <definedName name="adjf">'Page2'!$N$64</definedName>
    <definedName name="aeg" localSheetId="0">'[1]Page2'!$H$40</definedName>
    <definedName name="aeg" localSheetId="5">'[1]Page2'!$H$40</definedName>
    <definedName name="aeg" localSheetId="1">'Page1'!#REF!</definedName>
    <definedName name="aeg" localSheetId="2">'Page2'!$H$38</definedName>
    <definedName name="aeg" localSheetId="3">'Page3'!#REF!</definedName>
    <definedName name="aeg" localSheetId="4">'Page4'!#REF!</definedName>
    <definedName name="aeg">#REF!</definedName>
    <definedName name="aeg1">'[2]Page2'!$H$40</definedName>
    <definedName name="aegf" localSheetId="5">#REF!</definedName>
    <definedName name="aegf" localSheetId="1">'Page1'!#REF!</definedName>
    <definedName name="aegf" localSheetId="3">'Page3'!#REF!</definedName>
    <definedName name="aegf" localSheetId="4">'Page4'!#REF!</definedName>
    <definedName name="aegf">#REF!</definedName>
    <definedName name="allin" localSheetId="0">'[1]Page2'!$J$29</definedName>
    <definedName name="allin" localSheetId="5">'[1]Page2'!$J$29</definedName>
    <definedName name="allin" localSheetId="1">'Page1'!#REF!</definedName>
    <definedName name="allin" localSheetId="2">'Page2'!$J$22</definedName>
    <definedName name="allin" localSheetId="3">'Page3'!#REF!</definedName>
    <definedName name="allin" localSheetId="4">'Page4'!#REF!</definedName>
    <definedName name="allin">#REF!</definedName>
    <definedName name="alpha" localSheetId="0">'[1]Page2'!$B$51</definedName>
    <definedName name="alpha" localSheetId="5">'[1]Page2'!$B$51</definedName>
    <definedName name="alpha" localSheetId="1">'Page1'!#REF!</definedName>
    <definedName name="alpha" localSheetId="2">'Page2'!$B$60</definedName>
    <definedName name="alpha" localSheetId="3">'Page3'!#REF!</definedName>
    <definedName name="alpha" localSheetId="4">'Page4'!#REF!</definedName>
    <definedName name="alpha">#REF!</definedName>
    <definedName name="bcg" localSheetId="0">'[1]Page2'!$I$40</definedName>
    <definedName name="bcg" localSheetId="5">'[1]Page2'!$I$40</definedName>
    <definedName name="bcg" localSheetId="1">'Page1'!#REF!</definedName>
    <definedName name="bcg" localSheetId="2">'Page2'!$I$38</definedName>
    <definedName name="bcg" localSheetId="3">'Page3'!#REF!</definedName>
    <definedName name="bcg" localSheetId="4">'Page4'!#REF!</definedName>
    <definedName name="bcg">#REF!</definedName>
    <definedName name="ccg" localSheetId="1">'Page1'!#REF!</definedName>
    <definedName name="ccg" localSheetId="2">'Page2'!$I$41</definedName>
    <definedName name="ccg" localSheetId="3">'Page3'!#REF!</definedName>
    <definedName name="ccg" localSheetId="4">'Page4'!#REF!</definedName>
    <definedName name="ccg">#REF!</definedName>
    <definedName name="ceg" localSheetId="0">'[1]Page2'!$H$43</definedName>
    <definedName name="ceg" localSheetId="5">'[1]Page2'!$H$43</definedName>
    <definedName name="ceg" localSheetId="1">'Page1'!#REF!</definedName>
    <definedName name="ceg" localSheetId="2">'Page2'!$H$41</definedName>
    <definedName name="ceg" localSheetId="3">'Page3'!#REF!</definedName>
    <definedName name="ceg" localSheetId="4">'Page4'!#REF!</definedName>
    <definedName name="ceg">#REF!</definedName>
    <definedName name="cgd" localSheetId="1">'Page1'!#REF!</definedName>
    <definedName name="cgd" localSheetId="2">'Page2'!$I$25</definedName>
    <definedName name="cgd" localSheetId="3">'Page3'!#REF!</definedName>
    <definedName name="cgd" localSheetId="4">'Page4'!#REF!</definedName>
    <definedName name="cgd">#REF!</definedName>
    <definedName name="cgf" localSheetId="0">'[1]Page2'!$I$28</definedName>
    <definedName name="cgf" localSheetId="5">'[1]Page2'!$I$28</definedName>
    <definedName name="cgf" localSheetId="1">'Page1'!#REF!</definedName>
    <definedName name="cgf" localSheetId="2">'Page2'!$I$28</definedName>
    <definedName name="cgf" localSheetId="3">'Page3'!#REF!</definedName>
    <definedName name="cgf" localSheetId="4">'Page4'!#REF!</definedName>
    <definedName name="cgf">#REF!</definedName>
    <definedName name="cgin" localSheetId="1">'Page1'!#REF!</definedName>
    <definedName name="cgin" localSheetId="2">'Page2'!$I$22</definedName>
    <definedName name="cgin" localSheetId="3">'Page3'!#REF!</definedName>
    <definedName name="cgin" localSheetId="4">'Page4'!#REF!</definedName>
    <definedName name="cgin">#REF!</definedName>
    <definedName name="cgl" localSheetId="0">'[1]Page2'!#REF!</definedName>
    <definedName name="cgl" localSheetId="5">'[1]Page2'!#REF!</definedName>
    <definedName name="cgl" localSheetId="1">'Page1'!#REF!</definedName>
    <definedName name="cgl" localSheetId="2">'Page2'!$I$31</definedName>
    <definedName name="cgl" localSheetId="3">'Page3'!#REF!</definedName>
    <definedName name="cgl" localSheetId="4">'Page4'!#REF!</definedName>
    <definedName name="cgl">#REF!</definedName>
    <definedName name="cgo" localSheetId="0">'[1]Page2'!$I$53</definedName>
    <definedName name="cgo" localSheetId="5">'[1]Page2'!$I$53</definedName>
    <definedName name="cgo" localSheetId="1">'Page1'!#REF!</definedName>
    <definedName name="cgo" localSheetId="2">'Page2'!$I$62</definedName>
    <definedName name="cgo" localSheetId="3">'Page3'!#REF!</definedName>
    <definedName name="cgo" localSheetId="4">'Page4'!#REF!</definedName>
    <definedName name="cgo">#REF!</definedName>
    <definedName name="cgof" localSheetId="0">'[1]Page2'!$I$56</definedName>
    <definedName name="cgof" localSheetId="5">'[1]Page2'!$I$56</definedName>
    <definedName name="cgof" localSheetId="1">'Page1'!#REF!</definedName>
    <definedName name="cgof" localSheetId="2">'Page2'!$I$65</definedName>
    <definedName name="cgof" localSheetId="3">'Page3'!#REF!</definedName>
    <definedName name="cgof" localSheetId="4">'Page4'!#REF!</definedName>
    <definedName name="cgof">#REF!</definedName>
    <definedName name="cgot" localSheetId="5">#REF!</definedName>
    <definedName name="cgot" localSheetId="1">'Page1'!#REF!</definedName>
    <definedName name="cgot" localSheetId="3">'Page3'!#REF!</definedName>
    <definedName name="cgot" localSheetId="4">'Page4'!#REF!</definedName>
    <definedName name="cgot">#REF!</definedName>
    <definedName name="ci" localSheetId="0">'[1]Page2'!$G$49</definedName>
    <definedName name="ci" localSheetId="5">'[1]Page2'!$G$49</definedName>
    <definedName name="ci" localSheetId="1">'Page1'!#REF!</definedName>
    <definedName name="ci" localSheetId="2">'Page2'!$G$57</definedName>
    <definedName name="ci" localSheetId="3">'Page3'!#REF!</definedName>
    <definedName name="ci" localSheetId="4">'Page4'!#REF!</definedName>
    <definedName name="ci">#REF!</definedName>
    <definedName name="dcg" localSheetId="0">'[1]Page2'!$I$43</definedName>
    <definedName name="dcg" localSheetId="5">'[1]Page2'!$I$43</definedName>
    <definedName name="dcg" localSheetId="1">'Page1'!#REF!</definedName>
    <definedName name="dcg" localSheetId="2">'Page2'!$I$41</definedName>
    <definedName name="dcg" localSheetId="3">'Page3'!#REF!</definedName>
    <definedName name="dcg" localSheetId="4">'Page4'!#REF!</definedName>
    <definedName name="dcg">#REF!</definedName>
    <definedName name="egd" localSheetId="0">'[1]Page2'!$H$26</definedName>
    <definedName name="egd" localSheetId="5">'[1]Page2'!$H$26</definedName>
    <definedName name="egd" localSheetId="1">'Page1'!#REF!</definedName>
    <definedName name="egd" localSheetId="2">'Page2'!$H$25</definedName>
    <definedName name="egd" localSheetId="3">'Page3'!#REF!</definedName>
    <definedName name="egd" localSheetId="4">'Page4'!#REF!</definedName>
    <definedName name="egd">#REF!</definedName>
    <definedName name="egf" localSheetId="0">'[1]Page2'!$H$28</definedName>
    <definedName name="egf" localSheetId="5">'[1]Page2'!$H$28</definedName>
    <definedName name="egf" localSheetId="1">'Page1'!#REF!</definedName>
    <definedName name="egf" localSheetId="2">'Page2'!$H$28</definedName>
    <definedName name="egf" localSheetId="3">'Page3'!#REF!</definedName>
    <definedName name="egf" localSheetId="4">'Page4'!#REF!</definedName>
    <definedName name="egf">#REF!</definedName>
    <definedName name="egin" localSheetId="1">'Page1'!#REF!</definedName>
    <definedName name="egin" localSheetId="2">'Page2'!$H$22</definedName>
    <definedName name="egin" localSheetId="3">'Page3'!#REF!</definedName>
    <definedName name="egin" localSheetId="4">'Page4'!#REF!</definedName>
    <definedName name="egin">#REF!</definedName>
    <definedName name="egl" localSheetId="1">'Page1'!#REF!</definedName>
    <definedName name="egl" localSheetId="2">'Page2'!$H$31</definedName>
    <definedName name="egl" localSheetId="3">'Page3'!#REF!</definedName>
    <definedName name="egl" localSheetId="4">'Page4'!#REF!</definedName>
    <definedName name="egl">#REF!</definedName>
    <definedName name="ego" localSheetId="0">'[1]Page2'!$F$53</definedName>
    <definedName name="ego" localSheetId="5">'[1]Page2'!$F$53</definedName>
    <definedName name="ego" localSheetId="1">'Page1'!#REF!</definedName>
    <definedName name="ego" localSheetId="2">'Page2'!$F$62</definedName>
    <definedName name="ego" localSheetId="3">'Page3'!#REF!</definedName>
    <definedName name="ego" localSheetId="4">'Page4'!#REF!</definedName>
    <definedName name="ego">#REF!</definedName>
    <definedName name="egof" localSheetId="0">'[1]Page2'!$F$56</definedName>
    <definedName name="egof" localSheetId="5">'[1]Page2'!$F$56</definedName>
    <definedName name="egof" localSheetId="1">'Page1'!#REF!</definedName>
    <definedName name="egof" localSheetId="2">'Page2'!$F$65</definedName>
    <definedName name="egof" localSheetId="3">'Page3'!#REF!</definedName>
    <definedName name="egof" localSheetId="4">'Page4'!#REF!</definedName>
    <definedName name="egof">#REF!</definedName>
    <definedName name="egot" localSheetId="5">#REF!</definedName>
    <definedName name="egot" localSheetId="1">'Page1'!#REF!</definedName>
    <definedName name="egot" localSheetId="3">'Page3'!#REF!</definedName>
    <definedName name="egot" localSheetId="4">'Page4'!#REF!</definedName>
    <definedName name="egot">#REF!</definedName>
    <definedName name="lrdp" localSheetId="5">'[3]Page2'!$O$64</definedName>
    <definedName name="lrdp">'Page2'!$O$63</definedName>
    <definedName name="lrdpf" localSheetId="5">'[3]Page2'!$O$67</definedName>
    <definedName name="lrdpf">'Page2'!$O$66</definedName>
    <definedName name="mcg" localSheetId="1">'Page1'!#REF!</definedName>
    <definedName name="mcg" localSheetId="2">'Page2'!$J$68</definedName>
    <definedName name="mcg" localSheetId="3">'Page3'!#REF!</definedName>
    <definedName name="mcg" localSheetId="4">'Page4'!#REF!</definedName>
    <definedName name="mcg">#REF!</definedName>
    <definedName name="md" localSheetId="1">'Page1'!#REF!</definedName>
    <definedName name="md" localSheetId="2">'Page2'!$P$68</definedName>
    <definedName name="md" localSheetId="3">'Page3'!#REF!</definedName>
    <definedName name="md" localSheetId="4">'Page4'!#REF!</definedName>
    <definedName name="md">#REF!</definedName>
    <definedName name="meancg" localSheetId="1">'Page1'!#REF!</definedName>
    <definedName name="meancg" localSheetId="2">'Page2'!$I$46</definedName>
    <definedName name="meancg" localSheetId="3">'Page3'!#REF!</definedName>
    <definedName name="meancg" localSheetId="4">'Page4'!#REF!</definedName>
    <definedName name="meancg">#REF!</definedName>
    <definedName name="meaneg" localSheetId="1">'Page1'!#REF!</definedName>
    <definedName name="meaneg" localSheetId="2">'Page2'!$H$46</definedName>
    <definedName name="meaneg" localSheetId="3">'Page3'!#REF!</definedName>
    <definedName name="meaneg" localSheetId="4">'Page4'!#REF!</definedName>
    <definedName name="meaneg">#REF!</definedName>
    <definedName name="means" localSheetId="1">'Page1'!#REF!</definedName>
    <definedName name="means" localSheetId="2">'Page2'!$J$46</definedName>
    <definedName name="means" localSheetId="3">'Page3'!#REF!</definedName>
    <definedName name="means" localSheetId="4">'Page4'!#REF!</definedName>
    <definedName name="means">#REF!</definedName>
    <definedName name="meg" localSheetId="1">'Page1'!#REF!</definedName>
    <definedName name="meg" localSheetId="2">'Page2'!$G$68</definedName>
    <definedName name="meg" localSheetId="3">'Page3'!#REF!</definedName>
    <definedName name="meg" localSheetId="4">'Page4'!#REF!</definedName>
    <definedName name="meg">#REF!</definedName>
    <definedName name="msens">'[1]Page2'!$G$56</definedName>
    <definedName name="mspec">'[1]Page2'!$J$53</definedName>
    <definedName name="neither">'[1]Page2'!$H$24</definedName>
    <definedName name="nlrat">'[1]Page2'!$M$56</definedName>
    <definedName name="nnt" localSheetId="0">'[1]Page2'!$S$53</definedName>
    <definedName name="nnt" localSheetId="5">'[1]Page2'!$S$53</definedName>
    <definedName name="nnt" localSheetId="1">'Page1'!#REF!</definedName>
    <definedName name="nnt" localSheetId="2">'Page2'!$S$62</definedName>
    <definedName name="nnt" localSheetId="3">'Page3'!#REF!</definedName>
    <definedName name="nnt" localSheetId="4">'Page4'!#REF!</definedName>
    <definedName name="nnt">#REF!</definedName>
    <definedName name="nntf" localSheetId="1">'Page1'!#REF!</definedName>
    <definedName name="nntf" localSheetId="2">'Page2'!$S$65</definedName>
    <definedName name="nntf" localSheetId="3">'Page3'!#REF!</definedName>
    <definedName name="nntf" localSheetId="4">'Page4'!#REF!</definedName>
    <definedName name="nntf">#REF!</definedName>
    <definedName name="nntt" localSheetId="5">#REF!</definedName>
    <definedName name="nntt" localSheetId="1">'Page1'!#REF!</definedName>
    <definedName name="nntt" localSheetId="3">'Page3'!#REF!</definedName>
    <definedName name="nntt" localSheetId="4">'Page4'!#REF!</definedName>
    <definedName name="nntt">#REF!</definedName>
    <definedName name="norm" localSheetId="0">'[1]Page2'!$D$51</definedName>
    <definedName name="norm" localSheetId="5">'[1]Page2'!$D$51</definedName>
    <definedName name="norm" localSheetId="1">'Page1'!#REF!</definedName>
    <definedName name="norm" localSheetId="2">'Page2'!$D$60</definedName>
    <definedName name="norm" localSheetId="3">'Page3'!#REF!</definedName>
    <definedName name="norm" localSheetId="4">'Page4'!#REF!</definedName>
    <definedName name="norm">#REF!</definedName>
    <definedName name="npv">'[1]Page2'!$R$56</definedName>
    <definedName name="nr">'[1]Page2'!$L$56</definedName>
    <definedName name="pcba">'Page2'!$K$62</definedName>
    <definedName name="pcfba">'Page2'!$K$65</definedName>
    <definedName name="peba">'Page2'!$H$62</definedName>
    <definedName name="pefba">'Page2'!$H$65</definedName>
    <definedName name="per" localSheetId="1">'Page1'!#REF!</definedName>
    <definedName name="per" localSheetId="2">'Page2'!$K$55</definedName>
    <definedName name="per" localSheetId="3">'Page3'!#REF!</definedName>
    <definedName name="per" localSheetId="4">'Page4'!#REF!</definedName>
    <definedName name="per">#REF!</definedName>
    <definedName name="plrat">'[1]Page2'!$M$53</definedName>
    <definedName name="pop" localSheetId="0">'[1]Page2'!$H$10</definedName>
    <definedName name="pop" localSheetId="5">'[1]Page2'!$H$10</definedName>
    <definedName name="pop" localSheetId="1">'Page1'!#REF!</definedName>
    <definedName name="pop" localSheetId="2">'Page2'!$H$10</definedName>
    <definedName name="pop" localSheetId="3">'Page3'!#REF!</definedName>
    <definedName name="pop" localSheetId="4">'Page4'!#REF!</definedName>
    <definedName name="pop">#REF!</definedName>
    <definedName name="poson">'[1]Page2'!$P$56</definedName>
    <definedName name="posop">'[1]Page2'!$S$53</definedName>
    <definedName name="ppv">'[1]Page2'!$O$53</definedName>
    <definedName name="pretn">'[1]Page2'!$I$59</definedName>
    <definedName name="pretp">'[1]Page2'!$F$59</definedName>
    <definedName name="_xlnm.Print_Area" localSheetId="5">'Overflow'!$A:$J</definedName>
    <definedName name="_xlnm.Print_Area" localSheetId="1">'Page1'!$A$1:$J$31</definedName>
    <definedName name="_xlnm.Print_Area" localSheetId="2">'Page2'!$A$1:$T$73</definedName>
    <definedName name="_xlnm.Print_Area" localSheetId="3">'Page3'!$A$1:$D$37</definedName>
    <definedName name="_xlnm.Print_Area" localSheetId="4">'Page4'!$A$1:$C$17</definedName>
    <definedName name="prpn">'Page2'!$K$53</definedName>
    <definedName name="rcba">'Page2'!$K$61</definedName>
    <definedName name="rd" localSheetId="1">'Page1'!#REF!</definedName>
    <definedName name="rd" localSheetId="2">'Page2'!$O$62</definedName>
    <definedName name="rd" localSheetId="3">'Page3'!#REF!</definedName>
    <definedName name="rd" localSheetId="4">'Page4'!#REF!</definedName>
    <definedName name="rd">#REF!</definedName>
    <definedName name="rdf" localSheetId="1">'Page1'!#REF!</definedName>
    <definedName name="rdf" localSheetId="2">'Page2'!$O$65</definedName>
    <definedName name="rdf" localSheetId="3">'Page3'!#REF!</definedName>
    <definedName name="rdf" localSheetId="4">'Page4'!#REF!</definedName>
    <definedName name="rdf">#REF!</definedName>
    <definedName name="rdp" localSheetId="1">'Page1'!#REF!</definedName>
    <definedName name="rdp" localSheetId="2">'Page2'!$P$62</definedName>
    <definedName name="rdp" localSheetId="3">'Page3'!#REF!</definedName>
    <definedName name="rdp" localSheetId="4">'Page4'!#REF!</definedName>
    <definedName name="rdp">#REF!</definedName>
    <definedName name="rdpf" localSheetId="1">'Page1'!#REF!</definedName>
    <definedName name="rdpf" localSheetId="2">'Page2'!$P$65</definedName>
    <definedName name="rdpf" localSheetId="3">'Page3'!#REF!</definedName>
    <definedName name="rdpf" localSheetId="4">'Page4'!#REF!</definedName>
    <definedName name="rdpf">#REF!</definedName>
    <definedName name="rdt" localSheetId="5">#REF!</definedName>
    <definedName name="rdt" localSheetId="1">'Page1'!#REF!</definedName>
    <definedName name="rdt" localSheetId="3">'Page3'!#REF!</definedName>
    <definedName name="rdt" localSheetId="4">'Page4'!#REF!</definedName>
    <definedName name="rdt">#REF!</definedName>
    <definedName name="reba">'Page2'!$H$61</definedName>
    <definedName name="rm" localSheetId="1">'Page1'!#REF!</definedName>
    <definedName name="rm" localSheetId="2">'Page2'!$M$68</definedName>
    <definedName name="rm" localSheetId="3">'Page3'!#REF!</definedName>
    <definedName name="rm" localSheetId="4">'Page4'!#REF!</definedName>
    <definedName name="rm">#REF!</definedName>
    <definedName name="row1" localSheetId="0">'[1]Page2'!$K$40</definedName>
    <definedName name="row1" localSheetId="5">'[1]Page2'!$K$40</definedName>
    <definedName name="row1">'Page2'!$K$38</definedName>
    <definedName name="row2" localSheetId="0">'[1]Page2'!$K$43</definedName>
    <definedName name="row2" localSheetId="5">'[1]Page2'!$K$43</definedName>
    <definedName name="row2">'Page2'!$K$41</definedName>
    <definedName name="rr" localSheetId="0">'[1]Page2'!$L$53</definedName>
    <definedName name="rr" localSheetId="5">'[1]Page2'!$L$53</definedName>
    <definedName name="rr" localSheetId="1">'Page1'!#REF!</definedName>
    <definedName name="rr" localSheetId="2">'Page2'!$M$62</definedName>
    <definedName name="rr" localSheetId="3">'Page3'!#REF!</definedName>
    <definedName name="rr" localSheetId="4">'Page4'!#REF!</definedName>
    <definedName name="rr">#REF!</definedName>
    <definedName name="rrf" localSheetId="1">'Page1'!#REF!</definedName>
    <definedName name="rrf" localSheetId="2">'Page2'!$M$65</definedName>
    <definedName name="rrf" localSheetId="3">'Page3'!#REF!</definedName>
    <definedName name="rrf" localSheetId="4">'Page4'!#REF!</definedName>
    <definedName name="rrf">#REF!</definedName>
    <definedName name="rrt" localSheetId="5">#REF!</definedName>
    <definedName name="rrt" localSheetId="1">'Page1'!#REF!</definedName>
    <definedName name="rrt" localSheetId="3">'Page3'!#REF!</definedName>
    <definedName name="rrt" localSheetId="4">'Page4'!#REF!</definedName>
    <definedName name="rrt">#REF!</definedName>
    <definedName name="sdcg" localSheetId="1">'Page1'!#REF!</definedName>
    <definedName name="sdcg" localSheetId="2">'Page2'!$I$47</definedName>
    <definedName name="sdcg" localSheetId="3">'Page3'!#REF!</definedName>
    <definedName name="sdcg" localSheetId="4">'Page4'!#REF!</definedName>
    <definedName name="sdcg">#REF!</definedName>
    <definedName name="sdeg" localSheetId="1">'Page1'!#REF!</definedName>
    <definedName name="sdeg" localSheetId="2">'Page2'!$H$47</definedName>
    <definedName name="sdeg" localSheetId="3">'Page3'!#REF!</definedName>
    <definedName name="sdeg" localSheetId="4">'Page4'!#REF!</definedName>
    <definedName name="sdeg">#REF!</definedName>
    <definedName name="secg" localSheetId="1">'Page1'!#REF!</definedName>
    <definedName name="secg" localSheetId="2">'Page2'!$K$68</definedName>
    <definedName name="secg" localSheetId="3">'Page3'!#REF!</definedName>
    <definedName name="secg" localSheetId="4">'Page4'!#REF!</definedName>
    <definedName name="secg">#REF!</definedName>
    <definedName name="secgo" localSheetId="1">'Page1'!#REF!</definedName>
    <definedName name="secgo" localSheetId="3">'Page3'!#REF!</definedName>
    <definedName name="secgo" localSheetId="4">'Page4'!#REF!</definedName>
    <definedName name="secgo">#REF!</definedName>
    <definedName name="secgof" localSheetId="1">'Page1'!#REF!</definedName>
    <definedName name="secgof" localSheetId="2">'Page2'!$K$65</definedName>
    <definedName name="secgof" localSheetId="3">'Page3'!#REF!</definedName>
    <definedName name="secgof" localSheetId="4">'Page4'!#REF!</definedName>
    <definedName name="secgof">#REF!</definedName>
    <definedName name="seeg" localSheetId="1">'Page1'!#REF!</definedName>
    <definedName name="seeg" localSheetId="2">'Page2'!$H$68</definedName>
    <definedName name="seeg" localSheetId="3">'Page3'!#REF!</definedName>
    <definedName name="seeg" localSheetId="4">'Page4'!#REF!</definedName>
    <definedName name="seeg">#REF!</definedName>
    <definedName name="seego" localSheetId="1">'Page1'!#REF!</definedName>
    <definedName name="seego" localSheetId="3">'Page3'!#REF!</definedName>
    <definedName name="seego" localSheetId="4">'Page4'!#REF!</definedName>
    <definedName name="seego">#REF!</definedName>
    <definedName name="seegof" localSheetId="5">#REF!</definedName>
    <definedName name="seegof" localSheetId="1">'Page1'!#REF!</definedName>
    <definedName name="seegof" localSheetId="3">'Page3'!#REF!</definedName>
    <definedName name="seegof" localSheetId="4">'Page4'!#REF!</definedName>
    <definedName name="seegof">'Page2'!$H$65</definedName>
    <definedName name="seegofp">'Page2'!$H$64</definedName>
    <definedName name="selnnlr">'[1]Page2'!$N$56</definedName>
    <definedName name="selnplr">'[1]Page2'!$N$53</definedName>
    <definedName name="selnrr" localSheetId="1">'Page1'!#REF!</definedName>
    <definedName name="selnrr" localSheetId="2">'Page2'!$N$62</definedName>
    <definedName name="selnrr" localSheetId="3">'Page3'!#REF!</definedName>
    <definedName name="selnrr" localSheetId="4">'Page4'!#REF!</definedName>
    <definedName name="selnrr">#REF!</definedName>
    <definedName name="selnrrf" localSheetId="1">'Page1'!#REF!</definedName>
    <definedName name="selnrrf" localSheetId="2">'Page2'!$N$65</definedName>
    <definedName name="selnrrf" localSheetId="3">'Page3'!#REF!</definedName>
    <definedName name="selnrrf" localSheetId="4">'Page4'!#REF!</definedName>
    <definedName name="selnrrf">#REF!</definedName>
    <definedName name="semd" localSheetId="1">'Page1'!#REF!</definedName>
    <definedName name="semd" localSheetId="2">'Page2'!$Q$68</definedName>
    <definedName name="semd" localSheetId="3">'Page3'!#REF!</definedName>
    <definedName name="semd" localSheetId="4">'Page4'!#REF!</definedName>
    <definedName name="semd">#REF!</definedName>
    <definedName name="sens">'[1]Page2'!$G$53</definedName>
    <definedName name="serd" localSheetId="1">'Page1'!#REF!</definedName>
    <definedName name="serd" localSheetId="2">'Page2'!$Q$62</definedName>
    <definedName name="serd" localSheetId="3">'Page3'!#REF!</definedName>
    <definedName name="serd" localSheetId="4">'Page4'!#REF!</definedName>
    <definedName name="serd">#REF!</definedName>
    <definedName name="serdf" localSheetId="1">'Page1'!#REF!</definedName>
    <definedName name="serdf" localSheetId="2">'Page2'!$Q$65</definedName>
    <definedName name="serdf" localSheetId="3">'Page3'!#REF!</definedName>
    <definedName name="serdf" localSheetId="4">'Page4'!#REF!</definedName>
    <definedName name="serdf">#REF!</definedName>
    <definedName name="serm" localSheetId="1">'Page1'!#REF!</definedName>
    <definedName name="serm" localSheetId="2">'Page2'!$N$68</definedName>
    <definedName name="serm" localSheetId="3">'Page3'!#REF!</definedName>
    <definedName name="serm" localSheetId="4">'Page4'!#REF!</definedName>
    <definedName name="serm">#REF!</definedName>
    <definedName name="serr" localSheetId="1">'Page1'!#REF!</definedName>
    <definedName name="serr" localSheetId="2">'Page2'!$N$62</definedName>
    <definedName name="serr" localSheetId="3">'Page3'!#REF!</definedName>
    <definedName name="serr" localSheetId="4">'Page4'!#REF!</definedName>
    <definedName name="serr">#REF!</definedName>
    <definedName name="specy">'[1]Page2'!$J$56</definedName>
    <definedName name="tails" localSheetId="1">'Page1'!#REF!</definedName>
    <definedName name="tails" localSheetId="2">'Page2'!$H$56</definedName>
    <definedName name="tails" localSheetId="3">'Page3'!#REF!</definedName>
    <definedName name="tails" localSheetId="4">'Page4'!#REF!</definedName>
    <definedName name="tails">#REF!</definedName>
    <definedName name="tall">'Page2'!$K$22</definedName>
    <definedName name="tcg" localSheetId="1">'Page1'!#REF!</definedName>
    <definedName name="tcg" localSheetId="2">'Page2'!$I$54</definedName>
    <definedName name="tcg" localSheetId="3">'Page3'!#REF!</definedName>
    <definedName name="tcg" localSheetId="4">'Page4'!#REF!</definedName>
    <definedName name="tcg">#REF!</definedName>
    <definedName name="tcgin" localSheetId="5">'[3]Page2'!#REF!</definedName>
    <definedName name="tcgin">'Page2'!#REF!</definedName>
    <definedName name="tdist" localSheetId="1">'Page1'!#REF!</definedName>
    <definedName name="tdist" localSheetId="2">'Page2'!$D$58</definedName>
    <definedName name="tdist" localSheetId="3">'Page3'!#REF!</definedName>
    <definedName name="tdist" localSheetId="4">'Page4'!#REF!</definedName>
    <definedName name="tdist">#REF!</definedName>
    <definedName name="teg" localSheetId="1">'Page1'!#REF!</definedName>
    <definedName name="teg" localSheetId="2">'Page2'!$H$54</definedName>
    <definedName name="teg" localSheetId="3">'Page3'!#REF!</definedName>
    <definedName name="teg" localSheetId="4">'Page4'!#REF!</definedName>
    <definedName name="teg">#REF!</definedName>
    <definedName name="tegin" localSheetId="5">'[3]Page2'!#REF!</definedName>
    <definedName name="tegin">'Page2'!#REF!</definedName>
    <definedName name="tfall">'Page2'!$K$28</definedName>
    <definedName name="tin" localSheetId="5">'[3]Page2'!#REF!</definedName>
    <definedName name="tin">'Page2'!#REF!</definedName>
    <definedName name="tinv" localSheetId="1">'Page1'!#REF!</definedName>
    <definedName name="tinv" localSheetId="2">'Page2'!$D$58</definedName>
    <definedName name="tinv" localSheetId="3">'Page3'!#REF!</definedName>
    <definedName name="tinv" localSheetId="4">'Page4'!#REF!</definedName>
    <definedName name="tinv">#REF!</definedName>
    <definedName name="tunit" localSheetId="1">'Page1'!#REF!</definedName>
    <definedName name="tunit" localSheetId="2">'Page2'!$H$51</definedName>
    <definedName name="tunit" localSheetId="3">'Page3'!#REF!</definedName>
    <definedName name="tunit" localSheetId="4">'Page4'!#REF!</definedName>
    <definedName name="tunit">#REF!</definedName>
    <definedName name="type" localSheetId="5">'[3]Page2'!$D$50</definedName>
    <definedName name="type">'Page2'!$D$50</definedName>
    <definedName name="units" localSheetId="1">'Page1'!#REF!</definedName>
    <definedName name="units" localSheetId="2">'Page2'!$I$55</definedName>
    <definedName name="units" localSheetId="3">'Page3'!#REF!</definedName>
    <definedName name="units" localSheetId="4">'Page4'!#REF!</definedName>
    <definedName name="units">#REF!</definedName>
    <definedName name="urdp" localSheetId="5">'[3]Page2'!$Q$64</definedName>
    <definedName name="urdp">'Page2'!$Q$63</definedName>
    <definedName name="urdpf" localSheetId="5">'[3]Page2'!$Q$67</definedName>
    <definedName name="urdpf">'Page2'!$Q$66</definedName>
    <definedName name="varlnrr">'Page2'!$N$62</definedName>
  </definedNames>
  <calcPr fullCalcOnLoad="1"/>
</workbook>
</file>

<file path=xl/comments1.xml><?xml version="1.0" encoding="utf-8"?>
<comments xmlns="http://schemas.openxmlformats.org/spreadsheetml/2006/main">
  <authors>
    <author>medit</author>
  </authors>
  <commentList>
    <comment ref="A22" authorId="0">
      <text>
        <r>
          <rPr>
            <b/>
            <sz val="8"/>
            <rFont val="Tahoma"/>
            <family val="2"/>
          </rPr>
          <t xml:space="preserve">Extra notes:
</t>
        </r>
        <r>
          <rPr>
            <sz val="8"/>
            <rFont val="Tahoma"/>
            <family val="2"/>
          </rPr>
          <t>Extra information can be found where there are red triangles.
Simply hold the mouse over them.</t>
        </r>
      </text>
    </comment>
  </commentList>
</comments>
</file>

<file path=xl/comments2.xml><?xml version="1.0" encoding="utf-8"?>
<comments xmlns="http://schemas.openxmlformats.org/spreadsheetml/2006/main">
  <authors>
    <author>Rod Jackson</author>
  </authors>
  <commentList>
    <comment ref="A15" authorId="0">
      <text>
        <r>
          <rPr>
            <b/>
            <sz val="9"/>
            <rFont val="Geneva"/>
            <family val="0"/>
          </rPr>
          <t>PECOT terms: consider terms in each of the PECOT categories, Comparison &amp; Time are not typically used as a search term.  Consider truncating each word and adding an '*' e.g. child* rather than children</t>
        </r>
        <r>
          <rPr>
            <sz val="9"/>
            <rFont val="Geneva"/>
            <family val="0"/>
          </rPr>
          <t xml:space="preserve">
</t>
        </r>
      </text>
    </comment>
  </commentList>
</comments>
</file>

<file path=xl/comments3.xml><?xml version="1.0" encoding="utf-8"?>
<comments xmlns="http://schemas.openxmlformats.org/spreadsheetml/2006/main">
  <authors>
    <author>Uni user</author>
    <author>FMHS</author>
  </authors>
  <commentList>
    <comment ref="F58" authorId="0">
      <text>
        <r>
          <rPr>
            <b/>
            <sz val="10"/>
            <rFont val="Tahoma"/>
            <family val="2"/>
          </rPr>
          <t>Occurrence</t>
        </r>
        <r>
          <rPr>
            <sz val="10"/>
            <rFont val="Tahoma"/>
            <family val="2"/>
          </rPr>
          <t xml:space="preserve">
For</t>
        </r>
        <r>
          <rPr>
            <b/>
            <sz val="10"/>
            <rFont val="Tahoma"/>
            <family val="2"/>
          </rPr>
          <t xml:space="preserve"> categorical outcomes</t>
        </r>
        <r>
          <rPr>
            <sz val="10"/>
            <rFont val="Tahoma"/>
            <family val="2"/>
          </rPr>
          <t xml:space="preserve"> (e.g. events), occurrence is expressed as a rate per person-time as shown, or as a proportion (ranging from 0.0 to 1.0) for each group.  
For </t>
        </r>
        <r>
          <rPr>
            <b/>
            <sz val="10"/>
            <rFont val="Tahoma"/>
            <family val="2"/>
          </rPr>
          <t>continuous outcomes</t>
        </r>
        <r>
          <rPr>
            <sz val="10"/>
            <rFont val="Tahoma"/>
            <family val="2"/>
          </rPr>
          <t xml:space="preserve"> (e.g. a measure such as weight expressed in kilograms), occurrence is expressed in the lower panels as a mean.</t>
        </r>
        <r>
          <rPr>
            <sz val="8"/>
            <rFont val="Tahoma"/>
            <family val="2"/>
          </rPr>
          <t xml:space="preserve">
</t>
        </r>
      </text>
    </comment>
    <comment ref="C43" authorId="0">
      <text>
        <r>
          <rPr>
            <sz val="10"/>
            <rFont val="Tahoma"/>
            <family val="2"/>
          </rPr>
          <t>An outcome is a continuous measure if it is measured by some unit of measurement that is not a count, eg weight (kgs) or blood pressure (mmHg), or a test score (%).  Enter means and either standard deviations or standard errors for each group.
Do not use for medians - the methods used here are inappropriate.</t>
        </r>
      </text>
    </comment>
    <comment ref="L59" authorId="0">
      <text>
        <r>
          <rPr>
            <b/>
            <sz val="10"/>
            <rFont val="Tahoma"/>
            <family val="2"/>
          </rPr>
          <t>Relative effect</t>
        </r>
        <r>
          <rPr>
            <sz val="10"/>
            <rFont val="Tahoma"/>
            <family val="2"/>
          </rPr>
          <t xml:space="preserve"> is 
 - a </t>
        </r>
        <r>
          <rPr>
            <b/>
            <sz val="10"/>
            <rFont val="Tahoma"/>
            <family val="2"/>
          </rPr>
          <t>Relative Risk</t>
        </r>
        <r>
          <rPr>
            <sz val="10"/>
            <rFont val="Tahoma"/>
            <family val="2"/>
          </rPr>
          <t xml:space="preserve"> (RR) if comparing proportions (aka risk ratio) or rates (aka rate ratio), and 
 - a </t>
        </r>
        <r>
          <rPr>
            <b/>
            <sz val="10"/>
            <rFont val="Tahoma"/>
            <family val="2"/>
          </rPr>
          <t>Relative Mean</t>
        </r>
        <r>
          <rPr>
            <sz val="10"/>
            <rFont val="Tahoma"/>
            <family val="2"/>
          </rPr>
          <t xml:space="preserve"> (RM) if comparing means.</t>
        </r>
        <r>
          <rPr>
            <sz val="8"/>
            <rFont val="Tahoma"/>
            <family val="2"/>
          </rPr>
          <t xml:space="preserve">
</t>
        </r>
      </text>
    </comment>
    <comment ref="O59" authorId="0">
      <text>
        <r>
          <rPr>
            <b/>
            <sz val="10"/>
            <rFont val="Tahoma"/>
            <family val="2"/>
          </rPr>
          <t xml:space="preserve">Absolute effect </t>
        </r>
        <r>
          <rPr>
            <sz val="10"/>
            <rFont val="Tahoma"/>
            <family val="2"/>
          </rPr>
          <t>is 
 - a</t>
        </r>
        <r>
          <rPr>
            <b/>
            <sz val="10"/>
            <rFont val="Tahoma"/>
            <family val="2"/>
          </rPr>
          <t xml:space="preserve"> Risk Difference </t>
        </r>
        <r>
          <rPr>
            <sz val="10"/>
            <rFont val="Tahoma"/>
            <family val="2"/>
          </rPr>
          <t xml:space="preserve">(RD) if comparing proportions or rates, and 
 - a </t>
        </r>
        <r>
          <rPr>
            <b/>
            <sz val="10"/>
            <rFont val="Tahoma"/>
            <family val="2"/>
          </rPr>
          <t xml:space="preserve">Mean Difference </t>
        </r>
        <r>
          <rPr>
            <sz val="10"/>
            <rFont val="Tahoma"/>
            <family val="2"/>
          </rPr>
          <t>(MD) if comparing means.
If outcome of interest is a</t>
        </r>
        <r>
          <rPr>
            <b/>
            <sz val="10"/>
            <rFont val="Tahoma"/>
            <family val="2"/>
          </rPr>
          <t xml:space="preserve"> 'harmful event' </t>
        </r>
        <r>
          <rPr>
            <sz val="10"/>
            <rFont val="Tahoma"/>
            <family val="2"/>
          </rPr>
          <t>(e.g. disease)</t>
        </r>
        <r>
          <rPr>
            <sz val="10"/>
            <rFont val="Tahoma"/>
            <family val="2"/>
          </rPr>
          <t xml:space="preserve"> then if the absolute effect is
 - </t>
        </r>
        <r>
          <rPr>
            <b/>
            <sz val="10"/>
            <rFont val="Tahoma"/>
            <family val="2"/>
          </rPr>
          <t>negative</t>
        </r>
        <r>
          <rPr>
            <sz val="10"/>
            <rFont val="Tahoma"/>
            <family val="2"/>
          </rPr>
          <t xml:space="preserve">,  the intervention is better than the comparison. but if 
 - </t>
        </r>
        <r>
          <rPr>
            <b/>
            <sz val="10"/>
            <rFont val="Tahoma"/>
            <family val="2"/>
          </rPr>
          <t>positive</t>
        </r>
        <r>
          <rPr>
            <sz val="10"/>
            <rFont val="Tahoma"/>
            <family val="2"/>
          </rPr>
          <t xml:space="preserve">  the intervention is worse than the comparison. 
If outcome of interest is a </t>
        </r>
        <r>
          <rPr>
            <b/>
            <sz val="10"/>
            <rFont val="Tahoma"/>
            <family val="2"/>
          </rPr>
          <t xml:space="preserve">benefit </t>
        </r>
        <r>
          <rPr>
            <sz val="10"/>
            <rFont val="Tahoma"/>
            <family val="2"/>
          </rPr>
          <t>(e.g. improved mobility)</t>
        </r>
        <r>
          <rPr>
            <sz val="10"/>
            <rFont val="Tahoma"/>
            <family val="2"/>
          </rPr>
          <t xml:space="preserve">, then if absolute effect is 
 -  </t>
        </r>
        <r>
          <rPr>
            <b/>
            <sz val="10"/>
            <rFont val="Tahoma"/>
            <family val="2"/>
          </rPr>
          <t>negative</t>
        </r>
        <r>
          <rPr>
            <sz val="10"/>
            <rFont val="Tahoma"/>
            <family val="2"/>
          </rPr>
          <t xml:space="preserve">,  the intervention is worse than the comparison, but if  
 * </t>
        </r>
        <r>
          <rPr>
            <b/>
            <sz val="10"/>
            <rFont val="Tahoma"/>
            <family val="2"/>
          </rPr>
          <t>positive</t>
        </r>
        <r>
          <rPr>
            <sz val="10"/>
            <rFont val="Tahoma"/>
            <family val="2"/>
          </rPr>
          <t xml:space="preserve"> then the intervention is better than the comparison. </t>
        </r>
        <r>
          <rPr>
            <sz val="8"/>
            <rFont val="Tahoma"/>
            <family val="2"/>
          </rPr>
          <t xml:space="preserve">
</t>
        </r>
      </text>
    </comment>
    <comment ref="F59" authorId="0">
      <text>
        <r>
          <rPr>
            <b/>
            <sz val="10"/>
            <rFont val="Tahoma"/>
            <family val="2"/>
          </rPr>
          <t>EGO</t>
        </r>
        <r>
          <rPr>
            <sz val="10"/>
            <rFont val="Tahoma"/>
            <family val="2"/>
          </rPr>
          <t xml:space="preserve"> is occurrence in exposure group 
[i.e.   a / EG / T]</t>
        </r>
        <r>
          <rPr>
            <sz val="8"/>
            <rFont val="Tahoma"/>
            <family val="2"/>
          </rPr>
          <t xml:space="preserve">
</t>
        </r>
      </text>
    </comment>
    <comment ref="I59" authorId="0">
      <text>
        <r>
          <rPr>
            <b/>
            <sz val="10"/>
            <rFont val="Tahoma"/>
            <family val="2"/>
          </rPr>
          <t>CGO</t>
        </r>
        <r>
          <rPr>
            <sz val="10"/>
            <rFont val="Tahoma"/>
            <family val="2"/>
          </rPr>
          <t xml:space="preserve"> is occurrence in comparison group
[i.e. b / CG / T]</t>
        </r>
      </text>
    </comment>
    <comment ref="G57" authorId="0">
      <text>
        <r>
          <rPr>
            <sz val="10"/>
            <rFont val="Tahoma"/>
            <family val="2"/>
          </rPr>
          <t>Usually, 95% confidence intervals are used. However, other CIs may sometimes be preferred (e.g. 90% or 99%).
For</t>
        </r>
        <r>
          <rPr>
            <b/>
            <sz val="10"/>
            <rFont val="Tahoma"/>
            <family val="2"/>
          </rPr>
          <t xml:space="preserve"> categorical outcomes</t>
        </r>
        <r>
          <rPr>
            <sz val="10"/>
            <rFont val="Tahoma"/>
            <family val="2"/>
          </rPr>
          <t xml:space="preserve">, the formulae for confidence intervals use Wilson approximations of the Exact method. This method handles small sample sizes well, and ensures CIs for probabilities are within the bounds of 0% and 100%.
The formulae used for categorical outcomes assume that (very loosely): 
 * the participants in the exposure group are not the same participants as, nor paired with, those in the comparison group (ie are independent);
 * the underlying distribution is binomial (for proportions) or Poisson (for rates);
 * the value of each cell is at least one;
 * that the question is by nature a two-sided test.
For </t>
        </r>
        <r>
          <rPr>
            <b/>
            <sz val="10"/>
            <rFont val="Tahoma"/>
            <family val="2"/>
          </rPr>
          <t>continuous outcomes</t>
        </r>
        <r>
          <rPr>
            <sz val="10"/>
            <rFont val="Tahoma"/>
            <family val="2"/>
          </rPr>
          <t xml:space="preserve">, the formulae for confidence intervals use the t-distribution. This method handles samples of more than about 30 well, but will mislead if samples are smaller than about 30 </t>
        </r>
        <r>
          <rPr>
            <b/>
            <sz val="10"/>
            <rFont val="Tahoma"/>
            <family val="2"/>
          </rPr>
          <t>and</t>
        </r>
        <r>
          <rPr>
            <sz val="10"/>
            <rFont val="Tahoma"/>
            <family val="2"/>
          </rPr>
          <t xml:space="preserve"> data are very non-normally distributed.
The formulae used for continuous outcomes assume that (very loosely): 
 * there are at least 30 people with measured outcomes in each group; 
 * the underlying distribution is normal; and
 * that the question is by nature a two-sided test.
If </t>
        </r>
        <r>
          <rPr>
            <b/>
            <sz val="10"/>
            <rFont val="Tahoma"/>
            <family val="2"/>
          </rPr>
          <t>assumptions</t>
        </r>
        <r>
          <rPr>
            <sz val="10"/>
            <rFont val="Tahoma"/>
            <family val="2"/>
          </rPr>
          <t xml:space="preserve"> are not met, different statistical methods are required to take into account the correlation between observations, the underlying distribution or one-sided tests.</t>
        </r>
      </text>
    </comment>
    <comment ref="D62" authorId="0">
      <text>
        <r>
          <rPr>
            <sz val="10"/>
            <rFont val="Tahoma"/>
            <family val="2"/>
          </rPr>
          <t xml:space="preserve">Intention to treat analyses use the </t>
        </r>
        <r>
          <rPr>
            <b/>
            <sz val="10"/>
            <rFont val="Tahoma"/>
            <family val="2"/>
          </rPr>
          <t>numbers initially allocated</t>
        </r>
        <r>
          <rPr>
            <sz val="10"/>
            <rFont val="Tahoma"/>
            <family val="2"/>
          </rPr>
          <t xml:space="preserve"> to the exposure group and the comparison group, regardless of who actually received treatment or who did not, and includes drop-outs in the denominator (EG).
</t>
        </r>
        <r>
          <rPr>
            <sz val="10"/>
            <rFont val="Tahoma"/>
            <family val="2"/>
          </rPr>
          <t xml:space="preserve">
</t>
        </r>
      </text>
    </comment>
    <comment ref="D65" authorId="0">
      <text>
        <r>
          <rPr>
            <sz val="10"/>
            <rFont val="Tahoma"/>
            <family val="2"/>
          </rPr>
          <t>On-treatment analyses use only those people who</t>
        </r>
        <r>
          <rPr>
            <b/>
            <sz val="10"/>
            <rFont val="Tahoma"/>
            <family val="2"/>
          </rPr>
          <t xml:space="preserve"> received the allocated treatment</t>
        </r>
        <r>
          <rPr>
            <sz val="10"/>
            <rFont val="Tahoma"/>
            <family val="2"/>
          </rPr>
          <t>, and exclude those who dropped out during the study or for whom follow-up is incomplete.  The results are regarded as less reliable than intention-to-treat analyses.</t>
        </r>
      </text>
    </comment>
    <comment ref="D68" authorId="0">
      <text>
        <r>
          <rPr>
            <b/>
            <sz val="10"/>
            <rFont val="Tahoma"/>
            <family val="2"/>
          </rPr>
          <t>No intention-to-treat analyses</t>
        </r>
        <r>
          <rPr>
            <sz val="10"/>
            <rFont val="Tahoma"/>
            <family val="2"/>
          </rPr>
          <t xml:space="preserve"> are possible for continuous outcomes, since no scores are available for those who were lost to follow-up.  The group "n" for analyses are those with completed follow-up.  Time to follow-up is not relevant.
The analytical methods used here assume the measures are </t>
        </r>
        <r>
          <rPr>
            <b/>
            <sz val="10"/>
            <rFont val="Tahoma"/>
            <family val="2"/>
          </rPr>
          <t>normally distributed</t>
        </r>
        <r>
          <rPr>
            <sz val="10"/>
            <rFont val="Tahoma"/>
            <family val="2"/>
          </rPr>
          <t xml:space="preserve">, or that the numbers are sufficient (&gt;~30) to assume that the errors about the means are normally distributed.  If otherwise, different statistical methods that provide for skewed or non-normally distributed data should be used.
</t>
        </r>
      </text>
    </comment>
    <comment ref="C35" authorId="0">
      <text>
        <r>
          <rPr>
            <sz val="10"/>
            <rFont val="Tahoma"/>
            <family val="2"/>
          </rPr>
          <t>An outcome is categorical if participants either have the outcome or not: enter numbers in a &amp; b, and, if given, c &amp; d. 
Do not use for counts of events, e.g. number of falls per participant - different methods are needed for such data.</t>
        </r>
      </text>
    </comment>
    <comment ref="F53" authorId="1">
      <text>
        <r>
          <rPr>
            <sz val="10"/>
            <rFont val="Tahoma"/>
            <family val="2"/>
          </rPr>
          <t xml:space="preserve">If a </t>
        </r>
        <r>
          <rPr>
            <b/>
            <sz val="10"/>
            <rFont val="Tahoma"/>
            <family val="2"/>
          </rPr>
          <t xml:space="preserve">rate </t>
        </r>
        <r>
          <rPr>
            <sz val="10"/>
            <rFont val="Tahoma"/>
            <family val="2"/>
          </rPr>
          <t xml:space="preserve">is wanted (such as in incidence studies), enter for each group the average length of follow-up, using the units of time shown.
If a </t>
        </r>
        <r>
          <rPr>
            <b/>
            <sz val="10"/>
            <rFont val="Tahoma"/>
            <family val="2"/>
          </rPr>
          <t>proportion</t>
        </r>
        <r>
          <rPr>
            <sz val="10"/>
            <rFont val="Tahoma"/>
            <family val="2"/>
          </rPr>
          <t xml:space="preserve"> is wanted (such as risk or prevalence), move on to choosing how many persons to report results by.</t>
        </r>
      </text>
    </comment>
    <comment ref="L58" authorId="1">
      <text>
        <r>
          <rPr>
            <b/>
            <sz val="10"/>
            <rFont val="Tahoma"/>
            <family val="2"/>
          </rPr>
          <t>Intervention effects</t>
        </r>
        <r>
          <rPr>
            <sz val="10"/>
            <rFont val="Tahoma"/>
            <family val="2"/>
          </rPr>
          <t xml:space="preserve">
The measures of effect reported here are</t>
        </r>
        <r>
          <rPr>
            <b/>
            <sz val="10"/>
            <rFont val="Tahoma"/>
            <family val="2"/>
          </rPr>
          <t xml:space="preserve"> unadjusted</t>
        </r>
        <r>
          <rPr>
            <sz val="10"/>
            <rFont val="Tahoma"/>
            <family val="2"/>
          </rPr>
          <t xml:space="preserve"> for any other factors.  If authors report results that are </t>
        </r>
        <r>
          <rPr>
            <b/>
            <sz val="10"/>
            <rFont val="Tahoma"/>
            <family val="2"/>
          </rPr>
          <t>adjusted</t>
        </r>
        <r>
          <rPr>
            <sz val="10"/>
            <rFont val="Tahoma"/>
            <family val="2"/>
          </rPr>
          <t xml:space="preserve"> for e.g. age, sex or centre, then their results are likely to be slightly different from those calculated here.  Enter published results in the panel below.
If the two interventions are in the same people, as in a cross-over trial, then these analytical methods are not the most efficient, and methods appropriate for </t>
        </r>
        <r>
          <rPr>
            <b/>
            <sz val="10"/>
            <rFont val="Tahoma"/>
            <family val="2"/>
          </rPr>
          <t>correlated data</t>
        </r>
        <r>
          <rPr>
            <sz val="10"/>
            <rFont val="Tahoma"/>
            <family val="2"/>
          </rPr>
          <t xml:space="preserve"> should be used.
Absolute effects are expressed per units of person-time, relative effects have no units.</t>
        </r>
      </text>
    </comment>
    <comment ref="R58" authorId="0">
      <text>
        <r>
          <rPr>
            <b/>
            <sz val="10"/>
            <rFont val="Tahoma"/>
            <family val="2"/>
          </rPr>
          <t xml:space="preserve">Number needed to treat </t>
        </r>
        <r>
          <rPr>
            <sz val="10"/>
            <rFont val="Tahoma"/>
            <family val="2"/>
          </rPr>
          <t xml:space="preserve">(NNT) 
NNT is the number of participants needing to be treated with the intervention / exposure for 1 unit of time, in order to reduce or increase the outcome of interest by one, compared to treatment with the 'comparison' intervention / exposure.
If the NNT is negative then the intervention is better than the comparison &amp; vice versa (assuming the outcome of interest is an 'adverse' event). 
The NNT is the reciprocal of the absolute effect (ie the risk difference).
NNT = 1/(EGO-CGO) </t>
        </r>
      </text>
    </comment>
  </commentList>
</comments>
</file>

<file path=xl/comments4.xml><?xml version="1.0" encoding="utf-8"?>
<comments xmlns="http://schemas.openxmlformats.org/spreadsheetml/2006/main">
  <authors>
    <author>Uni user</author>
    <author>FMHS</author>
    <author>Rod Jackson</author>
  </authors>
  <commentList>
    <comment ref="C4" authorId="0">
      <text>
        <r>
          <rPr>
            <sz val="10"/>
            <rFont val="Tahoma"/>
            <family val="2"/>
          </rPr>
          <t xml:space="preserve">Assess the quality of each aspect of the study and assign a grade:
</t>
        </r>
        <r>
          <rPr>
            <b/>
            <sz val="12"/>
            <rFont val="Tahoma"/>
            <family val="2"/>
          </rPr>
          <t>+</t>
        </r>
        <r>
          <rPr>
            <sz val="10"/>
            <rFont val="Tahoma"/>
            <family val="2"/>
          </rPr>
          <t xml:space="preserve">    ok, good: well reported and reliable;
</t>
        </r>
        <r>
          <rPr>
            <b/>
            <sz val="12"/>
            <rFont val="Tahoma"/>
            <family val="2"/>
          </rPr>
          <t xml:space="preserve">x </t>
        </r>
        <r>
          <rPr>
            <sz val="12"/>
            <rFont val="Tahoma"/>
            <family val="2"/>
          </rPr>
          <t xml:space="preserve">  </t>
        </r>
        <r>
          <rPr>
            <sz val="10"/>
            <rFont val="Tahoma"/>
            <family val="2"/>
          </rPr>
          <t xml:space="preserve"> not ok, poor: study not reliable, not useful;
</t>
        </r>
        <r>
          <rPr>
            <b/>
            <sz val="12"/>
            <rFont val="Tahoma"/>
            <family val="2"/>
          </rPr>
          <t>?</t>
        </r>
        <r>
          <rPr>
            <sz val="10"/>
            <rFont val="Tahoma"/>
            <family val="2"/>
          </rPr>
          <t xml:space="preserve">   unclear, not reported - insufficient detail provided to assess this aspect;</t>
        </r>
        <r>
          <rPr>
            <sz val="8"/>
            <rFont val="Tahoma"/>
            <family val="2"/>
          </rPr>
          <t xml:space="preserve">
</t>
        </r>
        <r>
          <rPr>
            <b/>
            <sz val="12"/>
            <rFont val="Tahoma"/>
            <family val="2"/>
          </rPr>
          <t xml:space="preserve">na </t>
        </r>
        <r>
          <rPr>
            <sz val="12"/>
            <rFont val="Tahoma"/>
            <family val="2"/>
          </rPr>
          <t xml:space="preserve"> </t>
        </r>
        <r>
          <rPr>
            <sz val="10"/>
            <rFont val="Tahoma"/>
            <family val="2"/>
          </rPr>
          <t>Not applicable - e.g. question irrelevant for this study design</t>
        </r>
        <r>
          <rPr>
            <sz val="8"/>
            <rFont val="Tahoma"/>
            <family val="2"/>
          </rPr>
          <t xml:space="preserve">. </t>
        </r>
      </text>
    </comment>
    <comment ref="B33" authorId="1">
      <text>
        <r>
          <rPr>
            <sz val="10"/>
            <rFont val="Tahoma"/>
            <family val="2"/>
          </rPr>
          <t xml:space="preserve">Use responses of </t>
        </r>
        <r>
          <rPr>
            <b/>
            <sz val="10"/>
            <rFont val="Tahoma"/>
            <family val="2"/>
          </rPr>
          <t>green</t>
        </r>
        <r>
          <rPr>
            <sz val="10"/>
            <rFont val="Tahoma"/>
            <family val="2"/>
          </rPr>
          <t xml:space="preserve"> questions above to assess </t>
        </r>
        <r>
          <rPr>
            <b/>
            <sz val="10"/>
            <rFont val="Tahoma"/>
            <family val="2"/>
          </rPr>
          <t>Validity</t>
        </r>
      </text>
    </comment>
    <comment ref="B34" authorId="1">
      <text>
        <r>
          <rPr>
            <sz val="10"/>
            <rFont val="Tahoma"/>
            <family val="2"/>
          </rPr>
          <t xml:space="preserve">Use responses of </t>
        </r>
        <r>
          <rPr>
            <b/>
            <sz val="10"/>
            <rFont val="Tahoma"/>
            <family val="2"/>
          </rPr>
          <t>orange</t>
        </r>
        <r>
          <rPr>
            <sz val="10"/>
            <rFont val="Tahoma"/>
            <family val="2"/>
          </rPr>
          <t xml:space="preserve"> questions above to assess </t>
        </r>
        <r>
          <rPr>
            <b/>
            <sz val="10"/>
            <rFont val="Tahoma"/>
            <family val="2"/>
          </rPr>
          <t>Precision</t>
        </r>
      </text>
    </comment>
    <comment ref="B35" authorId="1">
      <text>
        <r>
          <rPr>
            <sz val="10"/>
            <rFont val="Tahoma"/>
            <family val="2"/>
          </rPr>
          <t xml:space="preserve">Use responses of </t>
        </r>
        <r>
          <rPr>
            <b/>
            <sz val="10"/>
            <rFont val="Tahoma"/>
            <family val="2"/>
          </rPr>
          <t xml:space="preserve">blue </t>
        </r>
        <r>
          <rPr>
            <sz val="10"/>
            <rFont val="Tahoma"/>
            <family val="2"/>
          </rPr>
          <t>questions above to assess</t>
        </r>
        <r>
          <rPr>
            <b/>
            <sz val="10"/>
            <rFont val="Tahoma"/>
            <family val="2"/>
          </rPr>
          <t xml:space="preserve"> Applicability</t>
        </r>
        <r>
          <rPr>
            <sz val="10"/>
            <rFont val="Tahoma"/>
            <family val="2"/>
          </rPr>
          <t xml:space="preserve">
</t>
        </r>
      </text>
    </comment>
    <comment ref="B4" authorId="2">
      <text>
        <r>
          <rPr>
            <b/>
            <sz val="12"/>
            <rFont val="Geneva"/>
            <family val="0"/>
          </rPr>
          <t xml:space="preserve">RAMMBO: 
</t>
        </r>
        <r>
          <rPr>
            <sz val="10"/>
            <rFont val="Geneva"/>
            <family val="0"/>
          </rPr>
          <t xml:space="preserve"> An acronym for the key quality dimensions,
 -  who is </t>
        </r>
        <r>
          <rPr>
            <b/>
            <sz val="12"/>
            <rFont val="Geneva"/>
            <family val="0"/>
          </rPr>
          <t>R</t>
        </r>
        <r>
          <rPr>
            <sz val="10"/>
            <rFont val="Geneva"/>
            <family val="0"/>
          </rPr>
          <t xml:space="preserve">epresented, 
 - how </t>
        </r>
        <r>
          <rPr>
            <b/>
            <sz val="12"/>
            <rFont val="Geneva"/>
            <family val="0"/>
          </rPr>
          <t>A</t>
        </r>
        <r>
          <rPr>
            <sz val="10"/>
            <rFont val="Geneva"/>
            <family val="0"/>
          </rPr>
          <t xml:space="preserve">llocated
 -  well </t>
        </r>
        <r>
          <rPr>
            <b/>
            <sz val="12"/>
            <rFont val="Geneva"/>
            <family val="0"/>
          </rPr>
          <t>M</t>
        </r>
        <r>
          <rPr>
            <sz val="10"/>
            <rFont val="Geneva"/>
            <family val="0"/>
          </rPr>
          <t xml:space="preserve">aintained
 - accurate </t>
        </r>
        <r>
          <rPr>
            <b/>
            <sz val="12"/>
            <rFont val="Geneva"/>
            <family val="0"/>
          </rPr>
          <t>M</t>
        </r>
        <r>
          <rPr>
            <sz val="10"/>
            <rFont val="Geneva"/>
            <family val="0"/>
          </rPr>
          <t xml:space="preserve">easurements that were:
 - </t>
        </r>
        <r>
          <rPr>
            <b/>
            <sz val="12"/>
            <rFont val="Geneva"/>
            <family val="0"/>
          </rPr>
          <t>B</t>
        </r>
        <r>
          <rPr>
            <sz val="10"/>
            <rFont val="Geneva"/>
            <family val="0"/>
          </rPr>
          <t xml:space="preserve">lind or </t>
        </r>
        <r>
          <rPr>
            <b/>
            <sz val="12"/>
            <rFont val="Geneva"/>
            <family val="0"/>
          </rPr>
          <t>O</t>
        </r>
        <r>
          <rPr>
            <sz val="10"/>
            <rFont val="Geneva"/>
            <family val="0"/>
          </rPr>
          <t>bjective</t>
        </r>
        <r>
          <rPr>
            <b/>
            <sz val="12"/>
            <rFont val="Geneva"/>
            <family val="0"/>
          </rPr>
          <t xml:space="preserve"> 
</t>
        </r>
      </text>
    </comment>
  </commentList>
</comments>
</file>

<file path=xl/sharedStrings.xml><?xml version="1.0" encoding="utf-8"?>
<sst xmlns="http://schemas.openxmlformats.org/spreadsheetml/2006/main" count="266" uniqueCount="202">
  <si>
    <t>Randomised or non-randomised</t>
  </si>
  <si>
    <t>Are the study results internally valid (i.e. unbiased)?</t>
  </si>
  <si>
    <t>Can the applicability of the results (i.e. external validity) be determined?</t>
  </si>
  <si>
    <t>Intervention Studies</t>
  </si>
  <si>
    <t>Assessed when:</t>
  </si>
  <si>
    <t>DO NOT ADD CELLS OR CHANGE FORMAT OF THIS PAGE AS IT COULD DISRUPT FORMULAE USED IN CALCULATIONS</t>
  </si>
  <si>
    <r>
      <t>O</t>
    </r>
    <r>
      <rPr>
        <sz val="10"/>
        <rFont val="Arial"/>
        <family val="0"/>
      </rPr>
      <t>utcomes:
...primary</t>
    </r>
  </si>
  <si>
    <t>...secondary</t>
  </si>
  <si>
    <t>...adverse</t>
  </si>
  <si>
    <t>enter average length of follow-up:</t>
  </si>
  <si>
    <r>
      <rPr>
        <sz val="10"/>
        <rFont val="Arial"/>
        <family val="0"/>
      </rPr>
      <t xml:space="preserve">If </t>
    </r>
    <r>
      <rPr>
        <b/>
        <sz val="10"/>
        <rFont val="Arial"/>
        <family val="2"/>
      </rPr>
      <t>RATE</t>
    </r>
    <r>
      <rPr>
        <sz val="10"/>
        <rFont val="Arial"/>
        <family val="0"/>
      </rPr>
      <t xml:space="preserve">, enter </t>
    </r>
    <r>
      <rPr>
        <b/>
        <sz val="10"/>
        <rFont val="Arial"/>
        <family val="2"/>
      </rPr>
      <t xml:space="preserve">Unit of time </t>
    </r>
    <r>
      <rPr>
        <sz val="10"/>
        <rFont val="Arial"/>
        <family val="0"/>
      </rPr>
      <t>(e.g. Year):</t>
    </r>
  </si>
  <si>
    <t>Rate or proportion?</t>
  </si>
  <si>
    <t xml:space="preserve">Please contribute your comments and suggestions on this form to: </t>
  </si>
  <si>
    <r>
      <t xml:space="preserve"> </t>
    </r>
    <r>
      <rPr>
        <b/>
        <sz val="11"/>
        <color indexed="43"/>
        <rFont val="Arial"/>
        <family val="2"/>
      </rPr>
      <t>+</t>
    </r>
    <r>
      <rPr>
        <sz val="10"/>
        <color indexed="43"/>
        <rFont val="Arial"/>
        <family val="2"/>
      </rPr>
      <t xml:space="preserve"> = good,  </t>
    </r>
    <r>
      <rPr>
        <b/>
        <sz val="11"/>
        <color indexed="43"/>
        <rFont val="Arial"/>
        <family val="2"/>
      </rPr>
      <t xml:space="preserve"> x</t>
    </r>
    <r>
      <rPr>
        <sz val="10"/>
        <color indexed="43"/>
        <rFont val="Arial"/>
        <family val="2"/>
      </rPr>
      <t xml:space="preserve"> = poor,  </t>
    </r>
    <r>
      <rPr>
        <b/>
        <sz val="10"/>
        <color indexed="43"/>
        <rFont val="Arial"/>
        <family val="2"/>
      </rPr>
      <t xml:space="preserve"> </t>
    </r>
    <r>
      <rPr>
        <sz val="11"/>
        <color indexed="43"/>
        <rFont val="Arial"/>
        <family val="2"/>
      </rPr>
      <t>?</t>
    </r>
    <r>
      <rPr>
        <sz val="10"/>
        <color indexed="43"/>
        <rFont val="Arial"/>
        <family val="2"/>
      </rPr>
      <t xml:space="preserve"> = unclear,</t>
    </r>
    <r>
      <rPr>
        <sz val="11"/>
        <color indexed="43"/>
        <rFont val="Arial"/>
        <family val="2"/>
      </rPr>
      <t xml:space="preserve"> na</t>
    </r>
    <r>
      <rPr>
        <b/>
        <sz val="11"/>
        <color indexed="43"/>
        <rFont val="Arial"/>
        <family val="2"/>
      </rPr>
      <t xml:space="preserve"> </t>
    </r>
    <r>
      <rPr>
        <sz val="10"/>
        <color indexed="43"/>
        <rFont val="Arial"/>
        <family val="2"/>
      </rPr>
      <t>= not applicable</t>
    </r>
  </si>
  <si>
    <t>Notes</t>
  </si>
  <si>
    <t>PLEASE READ BEFORE STARTING!!</t>
  </si>
  <si>
    <r>
      <t xml:space="preserve">If you run out of space on any page then you can use the </t>
    </r>
    <r>
      <rPr>
        <b/>
        <sz val="10"/>
        <rFont val="Arial"/>
        <family val="2"/>
      </rPr>
      <t>overflow page</t>
    </r>
    <r>
      <rPr>
        <sz val="10"/>
        <rFont val="Arial"/>
        <family val="0"/>
      </rPr>
      <t xml:space="preserve"> at the end of the CAT. Page 3 will automatically increase in size if you fill the boxes but the other pages wont. The overflow page may be particularly useful for page 2 where changing the cell sizes may affect the formulae.</t>
    </r>
  </si>
  <si>
    <t>Overflow sheet!</t>
  </si>
  <si>
    <t>Use this sheet if you need extra space, particularly on Page 2!</t>
  </si>
  <si>
    <t>Heading</t>
  </si>
  <si>
    <t>Page</t>
  </si>
  <si>
    <r>
      <t>Notes for use:</t>
    </r>
    <r>
      <rPr>
        <sz val="10"/>
        <rFont val="Arial"/>
        <family val="0"/>
      </rPr>
      <t xml:space="preserve">
Clicking on </t>
    </r>
    <r>
      <rPr>
        <b/>
        <sz val="10"/>
        <rFont val="Arial"/>
        <family val="2"/>
      </rPr>
      <t>Notes</t>
    </r>
    <r>
      <rPr>
        <sz val="10"/>
        <rFont val="Arial"/>
        <family val="0"/>
      </rPr>
      <t xml:space="preserve"> boxes will provide further information.
</t>
    </r>
    <r>
      <rPr>
        <b/>
        <sz val="10"/>
        <rFont val="Arial"/>
        <family val="2"/>
      </rPr>
      <t xml:space="preserve">Move </t>
    </r>
    <r>
      <rPr>
        <sz val="10"/>
        <rFont val="Arial"/>
        <family val="0"/>
      </rPr>
      <t>the Pop-up boxes by clicking and dragging.</t>
    </r>
  </si>
  <si>
    <r>
      <t xml:space="preserve">To go to a </t>
    </r>
    <r>
      <rPr>
        <b/>
        <sz val="10"/>
        <rFont val="Arial"/>
        <family val="2"/>
      </rPr>
      <t>new line</t>
    </r>
    <r>
      <rPr>
        <sz val="10"/>
        <rFont val="Arial"/>
        <family val="0"/>
      </rPr>
      <t xml:space="preserve"> within a text box, use the combination keys Alt-Enter (on a Mac use combination: apple-option-return).</t>
    </r>
  </si>
  <si>
    <r>
      <t xml:space="preserve">To change text or increase cell sizes, you need to unprotect the Format  of the page. Go to Tools: Protection: unprotect sheet.
Click on horizontal line under the number of the cell to be widened (far left column of page) and pull down.
When finished, reprotect sheet by going to Tools:Protection:Protect sheet. (Do not add a password).
If you need more space, you can use the </t>
    </r>
    <r>
      <rPr>
        <b/>
        <sz val="10"/>
        <rFont val="Arial"/>
        <family val="2"/>
      </rPr>
      <t>overflow</t>
    </r>
    <r>
      <rPr>
        <sz val="10"/>
        <rFont val="Arial"/>
        <family val="0"/>
      </rPr>
      <t xml:space="preserve"> page at the end of the workbook.</t>
    </r>
  </si>
  <si>
    <t>Colour Coding</t>
  </si>
  <si>
    <r>
      <rPr>
        <b/>
        <sz val="10"/>
        <rFont val="Arial"/>
        <family val="2"/>
      </rPr>
      <t>Text and information</t>
    </r>
    <r>
      <rPr>
        <sz val="10"/>
        <rFont val="Arial"/>
        <family val="0"/>
      </rPr>
      <t xml:space="preserve"> can be entered into any yellow area.</t>
    </r>
  </si>
  <si>
    <r>
      <t xml:space="preserve">On Page 2 (Step 3) </t>
    </r>
    <r>
      <rPr>
        <b/>
        <sz val="10"/>
        <rFont val="Arial"/>
        <family val="2"/>
      </rPr>
      <t>calculations</t>
    </r>
    <r>
      <rPr>
        <sz val="10"/>
        <rFont val="Arial"/>
        <family val="0"/>
      </rPr>
      <t xml:space="preserve"> are done automatically and the results are displayed in green areas.</t>
    </r>
  </si>
  <si>
    <r>
      <t xml:space="preserve">On Page 3 (Step 3) </t>
    </r>
    <r>
      <rPr>
        <b/>
        <sz val="10"/>
        <rFont val="Arial"/>
        <family val="2"/>
      </rPr>
      <t xml:space="preserve">questions are colour coded </t>
    </r>
    <r>
      <rPr>
        <sz val="10"/>
        <rFont val="Arial"/>
        <family val="0"/>
      </rPr>
      <t>to demonstrate relationship with the Summary questions below.</t>
    </r>
  </si>
  <si>
    <t>Extra Information</t>
  </si>
  <si>
    <r>
      <t xml:space="preserve">The pop-up boxes can be </t>
    </r>
    <r>
      <rPr>
        <b/>
        <sz val="10"/>
        <rFont val="Arial"/>
        <family val="2"/>
      </rPr>
      <t>moved</t>
    </r>
    <r>
      <rPr>
        <sz val="10"/>
        <rFont val="Arial"/>
        <family val="0"/>
      </rPr>
      <t xml:space="preserve"> by clicking and dragging them,</t>
    </r>
  </si>
  <si>
    <r>
      <t xml:space="preserve">Extra </t>
    </r>
    <r>
      <rPr>
        <b/>
        <sz val="10"/>
        <rFont val="Arial"/>
        <family val="2"/>
      </rPr>
      <t xml:space="preserve">information </t>
    </r>
    <r>
      <rPr>
        <sz val="10"/>
        <rFont val="Arial"/>
        <family val="0"/>
      </rPr>
      <t xml:space="preserve">can be found where there are </t>
    </r>
    <r>
      <rPr>
        <b/>
        <sz val="10"/>
        <rFont val="Arial"/>
        <family val="2"/>
      </rPr>
      <t>notes</t>
    </r>
    <r>
      <rPr>
        <sz val="10"/>
        <rFont val="Arial"/>
        <family val="0"/>
      </rPr>
      <t xml:space="preserve"> added to a box. These are indicated by a small red triangle such as this. 
Holding the mouse over the triangle displays the information.</t>
    </r>
  </si>
  <si>
    <r>
      <t xml:space="preserve">To make extra copies of sheet, </t>
    </r>
    <r>
      <rPr>
        <b/>
        <sz val="10"/>
        <rFont val="Arial"/>
        <family val="2"/>
      </rPr>
      <t>unprotect</t>
    </r>
    <r>
      <rPr>
        <sz val="10"/>
        <rFont val="Arial"/>
        <family val="0"/>
      </rPr>
      <t xml:space="preserve"> workbook (Menu: Tools: Protection: Unprotect), then </t>
    </r>
    <r>
      <rPr>
        <b/>
        <sz val="10"/>
        <rFont val="Arial"/>
        <family val="2"/>
      </rPr>
      <t>copy</t>
    </r>
    <r>
      <rPr>
        <sz val="10"/>
        <rFont val="Arial"/>
        <family val="0"/>
      </rPr>
      <t xml:space="preserve"> sheet (Menu: Edit: Move or Copy sheet: Create a copy)
If you need more space, you can use the </t>
    </r>
    <r>
      <rPr>
        <b/>
        <sz val="10"/>
        <rFont val="Arial"/>
        <family val="2"/>
      </rPr>
      <t xml:space="preserve">overflow </t>
    </r>
    <r>
      <rPr>
        <sz val="10"/>
        <rFont val="Arial"/>
        <family val="0"/>
      </rPr>
      <t>page at the end of the workbook.</t>
    </r>
  </si>
  <si>
    <r>
      <t>a. "hang" the study on the</t>
    </r>
    <r>
      <rPr>
        <b/>
        <sz val="12"/>
        <color indexed="43"/>
        <rFont val="Arial"/>
        <family val="2"/>
      </rPr>
      <t xml:space="preserve"> GATE</t>
    </r>
    <r>
      <rPr>
        <b/>
        <sz val="12"/>
        <color indexed="9"/>
        <rFont val="Arial"/>
        <family val="2"/>
      </rPr>
      <t xml:space="preserve"> (</t>
    </r>
    <r>
      <rPr>
        <b/>
        <sz val="12"/>
        <color indexed="43"/>
        <rFont val="Arial"/>
        <family val="2"/>
      </rPr>
      <t>G</t>
    </r>
    <r>
      <rPr>
        <b/>
        <sz val="12"/>
        <color indexed="9"/>
        <rFont val="Arial"/>
        <family val="2"/>
      </rPr>
      <t xml:space="preserve">raphic </t>
    </r>
    <r>
      <rPr>
        <b/>
        <sz val="12"/>
        <color indexed="43"/>
        <rFont val="Arial"/>
        <family val="2"/>
      </rPr>
      <t>A</t>
    </r>
    <r>
      <rPr>
        <b/>
        <sz val="12"/>
        <color indexed="9"/>
        <rFont val="Arial"/>
        <family val="2"/>
      </rPr>
      <t xml:space="preserve">ppraisal </t>
    </r>
    <r>
      <rPr>
        <b/>
        <sz val="12"/>
        <color indexed="43"/>
        <rFont val="Arial"/>
        <family val="2"/>
      </rPr>
      <t>T</t>
    </r>
    <r>
      <rPr>
        <b/>
        <sz val="12"/>
        <color indexed="9"/>
        <rFont val="Arial"/>
        <family val="2"/>
      </rPr>
      <t xml:space="preserve">ool for </t>
    </r>
    <r>
      <rPr>
        <b/>
        <sz val="12"/>
        <color indexed="43"/>
        <rFont val="Arial"/>
        <family val="2"/>
      </rPr>
      <t>E</t>
    </r>
    <r>
      <rPr>
        <b/>
        <sz val="12"/>
        <color indexed="9"/>
        <rFont val="Arial"/>
        <family val="2"/>
      </rPr>
      <t xml:space="preserve">pidemiology) </t>
    </r>
    <r>
      <rPr>
        <b/>
        <sz val="12"/>
        <color indexed="9"/>
        <rFont val="Arial"/>
        <family val="2"/>
      </rPr>
      <t xml:space="preserve">Frame </t>
    </r>
  </si>
  <si>
    <t>Key search terms</t>
  </si>
  <si>
    <r>
      <t xml:space="preserve">Notes for use: </t>
    </r>
    <r>
      <rPr>
        <sz val="10"/>
        <rFont val="Arial"/>
        <family val="0"/>
      </rPr>
      <t xml:space="preserve">
1. For the formulae in this Excel spreadsheet to work, security level settings on your computer must allow </t>
    </r>
    <r>
      <rPr>
        <b/>
        <sz val="10"/>
        <rFont val="Arial"/>
        <family val="2"/>
      </rPr>
      <t>macros</t>
    </r>
    <r>
      <rPr>
        <sz val="10"/>
        <rFont val="Arial"/>
        <family val="0"/>
      </rPr>
      <t xml:space="preserve">. To modify Excel settings, select Data /Options /Security, click on the Macro Security tab, adjust to Medium.
2. Enter information into the </t>
    </r>
    <r>
      <rPr>
        <b/>
        <sz val="10"/>
        <rFont val="Arial"/>
        <family val="2"/>
      </rPr>
      <t>yellow areas</t>
    </r>
    <r>
      <rPr>
        <sz val="10"/>
        <rFont val="Arial"/>
        <family val="0"/>
      </rPr>
      <t xml:space="preserve">.  Clicking on the area will provide further information in pop-up boxes.
3. Pop-up boxes can be </t>
    </r>
    <r>
      <rPr>
        <b/>
        <sz val="10"/>
        <rFont val="Arial"/>
        <family val="2"/>
      </rPr>
      <t>moved</t>
    </r>
    <r>
      <rPr>
        <sz val="10"/>
        <rFont val="Arial"/>
        <family val="0"/>
      </rPr>
      <t xml:space="preserve"> by clicking and dragging them.
4. If you need more space, you can use the </t>
    </r>
    <r>
      <rPr>
        <b/>
        <sz val="10"/>
        <rFont val="Arial"/>
        <family val="2"/>
      </rPr>
      <t xml:space="preserve">overflow </t>
    </r>
    <r>
      <rPr>
        <sz val="10"/>
        <rFont val="Arial"/>
        <family val="0"/>
      </rPr>
      <t>page at the end of the workbook.</t>
    </r>
  </si>
  <si>
    <t>Allocation to exposure and comparison groups: random or by measurement?</t>
  </si>
  <si>
    <t>If allocated by measurement, was it accurate? Blind to outcomes? Objective? (ignore if randomised)</t>
  </si>
  <si>
    <r>
      <t>A</t>
    </r>
    <r>
      <rPr>
        <sz val="10"/>
        <rFont val="Arial"/>
        <family val="0"/>
      </rPr>
      <t>ssess personal skills</t>
    </r>
  </si>
  <si>
    <t>Could interventions be applied in usual practice?</t>
  </si>
  <si>
    <t>Step 5: Audit personal EBP skills (for professional development) and 
audit usual clinical practice (for quality improvement)</t>
  </si>
  <si>
    <t>If categorical.…</t>
  </si>
  <si>
    <r>
      <t>Notes for use</t>
    </r>
    <r>
      <rPr>
        <sz val="10"/>
        <rFont val="Arial"/>
        <family val="0"/>
      </rPr>
      <t xml:space="preserve">:  </t>
    </r>
  </si>
  <si>
    <t>Co-interventions: were any other interventions similar in both groups?</t>
  </si>
  <si>
    <r>
      <t>Notes for use:</t>
    </r>
    <r>
      <rPr>
        <sz val="10"/>
        <rFont val="Arial"/>
        <family val="0"/>
      </rPr>
      <t xml:space="preserve">
Clicking on </t>
    </r>
    <r>
      <rPr>
        <b/>
        <sz val="10"/>
        <rFont val="Arial"/>
        <family val="2"/>
      </rPr>
      <t>yellow</t>
    </r>
    <r>
      <rPr>
        <sz val="10"/>
        <rFont val="Arial"/>
        <family val="0"/>
      </rPr>
      <t xml:space="preserve"> boxes will provide further information.
</t>
    </r>
    <r>
      <rPr>
        <b/>
        <sz val="10"/>
        <rFont val="Arial"/>
        <family val="2"/>
      </rPr>
      <t>Move</t>
    </r>
    <r>
      <rPr>
        <sz val="10"/>
        <rFont val="Arial"/>
        <family val="0"/>
      </rPr>
      <t xml:space="preserve"> the Pop-up boxes by clicking and dragging them.</t>
    </r>
  </si>
  <si>
    <t>Precision of intervention effects given or calculable?</t>
  </si>
  <si>
    <r>
      <t>or</t>
    </r>
    <r>
      <rPr>
        <sz val="10"/>
        <rFont val="Arial"/>
        <family val="0"/>
      </rPr>
      <t>, standard error:</t>
    </r>
  </si>
  <si>
    <t>Similar follow-up time in exposure &amp; comparison groups?</t>
  </si>
  <si>
    <t>Instructions for Use</t>
  </si>
  <si>
    <t>General</t>
  </si>
  <si>
    <r>
      <t xml:space="preserve">To change text or increase cell sizes, you need to unprotect the Format  of the page. Go to Tools: Protection: unprotect sheet.
</t>
    </r>
    <r>
      <rPr>
        <sz val="10"/>
        <rFont val="Arial"/>
        <family val="0"/>
      </rPr>
      <t xml:space="preserve">
Click on horizontal line under the number of the cell to be widened (far left column of page) and pull down.
When finished, reprotect sheet by going to Tools:Protection:Protect sheet. (Do not add a password).</t>
    </r>
  </si>
  <si>
    <t>CAT (Critically Appraised Topic):  Applying the 5 steps of EBCP (Evidence-Based Clinical Practice)</t>
  </si>
  <si>
    <t>Results (unadjusted) with</t>
  </si>
  <si>
    <r>
      <t>E</t>
    </r>
    <r>
      <rPr>
        <sz val="10"/>
        <rFont val="Arial"/>
        <family val="0"/>
      </rPr>
      <t>xposure &amp;</t>
    </r>
    <r>
      <rPr>
        <b/>
        <sz val="10"/>
        <rFont val="Arial"/>
        <family val="2"/>
      </rPr>
      <t xml:space="preserve"> </t>
    </r>
    <r>
      <rPr>
        <b/>
        <sz val="12"/>
        <rFont val="Arial"/>
        <family val="2"/>
      </rPr>
      <t>C</t>
    </r>
    <r>
      <rPr>
        <sz val="10"/>
        <rFont val="Arial"/>
        <family val="0"/>
      </rPr>
      <t>omparison</t>
    </r>
  </si>
  <si>
    <t>dropped pre-intervention:</t>
  </si>
  <si>
    <t>If continuous….</t>
  </si>
  <si>
    <t>mean:</t>
  </si>
  <si>
    <t>Reported CIs</t>
  </si>
  <si>
    <r>
      <t>P</t>
    </r>
    <r>
      <rPr>
        <sz val="10"/>
        <rFont val="Arial"/>
        <family val="0"/>
      </rPr>
      <t>opulations</t>
    </r>
  </si>
  <si>
    <r>
      <t xml:space="preserve">To </t>
    </r>
    <r>
      <rPr>
        <b/>
        <sz val="10"/>
        <rFont val="Arial"/>
        <family val="2"/>
      </rPr>
      <t>change text size or style</t>
    </r>
    <r>
      <rPr>
        <sz val="10"/>
        <rFont val="Arial"/>
        <family val="0"/>
      </rPr>
      <t xml:space="preserve">, or to </t>
    </r>
    <r>
      <rPr>
        <b/>
        <sz val="10"/>
        <rFont val="Arial"/>
        <family val="2"/>
      </rPr>
      <t>increase cell sizes</t>
    </r>
    <r>
      <rPr>
        <sz val="10"/>
        <rFont val="Arial"/>
        <family val="0"/>
      </rPr>
      <t xml:space="preserve">, you need to unprotect the sheet (go to Menu: Tools: Protection: Unprotect sheet).
Click on horizontal line under the number of the cell to be widened (far left column of page) and pull down. Highlight any text you want to change and use the font tools to change size or style.
When finished, reprotect sheet by going to Menu: Tools: Protection: Protect sheet. (Do not add a password).
This should </t>
    </r>
    <r>
      <rPr>
        <b/>
        <sz val="10"/>
        <rFont val="Arial"/>
        <family val="2"/>
      </rPr>
      <t>not</t>
    </r>
    <r>
      <rPr>
        <sz val="10"/>
        <rFont val="Arial"/>
        <family val="0"/>
      </rPr>
      <t xml:space="preserve"> be done on </t>
    </r>
    <r>
      <rPr>
        <b/>
        <sz val="10"/>
        <rFont val="Arial"/>
        <family val="2"/>
      </rPr>
      <t xml:space="preserve">Page 2 </t>
    </r>
    <r>
      <rPr>
        <sz val="10"/>
        <rFont val="Arial"/>
        <family val="0"/>
      </rPr>
      <t>(Step 3)</t>
    </r>
    <r>
      <rPr>
        <b/>
        <sz val="10"/>
        <rFont val="Arial"/>
        <family val="2"/>
      </rPr>
      <t xml:space="preserve"> </t>
    </r>
    <r>
      <rPr>
        <sz val="10"/>
        <rFont val="Arial"/>
        <family val="0"/>
      </rPr>
      <t>as it will disrupt the calculations!</t>
    </r>
  </si>
  <si>
    <r>
      <t>Text and information can be entered into any</t>
    </r>
    <r>
      <rPr>
        <b/>
        <sz val="10"/>
        <rFont val="Arial"/>
        <family val="2"/>
      </rPr>
      <t xml:space="preserve"> yellow area. </t>
    </r>
    <r>
      <rPr>
        <sz val="10"/>
        <rFont val="Arial"/>
        <family val="0"/>
      </rPr>
      <t>Clicking on the area will provide more information in pop-up boxes.</t>
    </r>
  </si>
  <si>
    <r>
      <t xml:space="preserve">When </t>
    </r>
    <r>
      <rPr>
        <b/>
        <sz val="10"/>
        <rFont val="Arial"/>
        <family val="2"/>
      </rPr>
      <t>typing into GATE</t>
    </r>
    <r>
      <rPr>
        <sz val="10"/>
        <rFont val="Arial"/>
        <family val="0"/>
      </rPr>
      <t>, select the cell you want and have the flashing cursor in the text box at the top of the excel sheet so you are typing into this space.</t>
    </r>
  </si>
  <si>
    <t>Assessed by:</t>
  </si>
  <si>
    <t>Key results</t>
  </si>
  <si>
    <t>Analysis of means</t>
  </si>
  <si>
    <r>
      <t>E</t>
    </r>
    <r>
      <rPr>
        <sz val="10"/>
        <rFont val="Arial"/>
        <family val="0"/>
      </rPr>
      <t>xposure (intervention)</t>
    </r>
  </si>
  <si>
    <t>All participants accounted for at study conclusion?</t>
  </si>
  <si>
    <t>Synonym 1</t>
  </si>
  <si>
    <t>Synonym 2</t>
  </si>
  <si>
    <t>Clinical Scenario</t>
  </si>
  <si>
    <t>what measure?</t>
  </si>
  <si>
    <t>Report results per (e.g. per 100):</t>
  </si>
  <si>
    <r>
      <t xml:space="preserve">To go to a new line within a text box, use the combination keys </t>
    </r>
    <r>
      <rPr>
        <b/>
        <sz val="10"/>
        <rFont val="Arial"/>
        <family val="2"/>
      </rPr>
      <t>Alt-Enter.</t>
    </r>
  </si>
  <si>
    <r>
      <t>N</t>
    </r>
    <r>
      <rPr>
        <sz val="10"/>
        <rFont val="Arial"/>
        <family val="0"/>
      </rPr>
      <t>ame &amp; date</t>
    </r>
  </si>
  <si>
    <r>
      <t xml:space="preserve">Participant </t>
    </r>
    <r>
      <rPr>
        <b/>
        <sz val="12"/>
        <rFont val="Arial"/>
        <family val="2"/>
      </rPr>
      <t>P</t>
    </r>
    <r>
      <rPr>
        <sz val="10"/>
        <rFont val="Arial"/>
        <family val="0"/>
      </rPr>
      <t>opulation</t>
    </r>
  </si>
  <si>
    <r>
      <t>T</t>
    </r>
    <r>
      <rPr>
        <sz val="10"/>
        <rFont val="Arial"/>
        <family val="0"/>
      </rPr>
      <t>ime</t>
    </r>
  </si>
  <si>
    <t>Reported</t>
  </si>
  <si>
    <t>On-treatment analyses</t>
  </si>
  <si>
    <t>Intention to treat analyses</t>
  </si>
  <si>
    <t>Calculated in GATE frame</t>
  </si>
  <si>
    <t xml:space="preserve">Please contribute your comments and suggestions for this page to: </t>
  </si>
  <si>
    <t>rt.jackson@auckland.ac.nz</t>
  </si>
  <si>
    <r>
      <rPr>
        <b/>
        <sz val="10"/>
        <rFont val="Arial"/>
        <family val="2"/>
      </rPr>
      <t>E</t>
    </r>
    <r>
      <rPr>
        <sz val="10"/>
        <rFont val="Arial"/>
        <family val="0"/>
      </rPr>
      <t xml:space="preserve">mail </t>
    </r>
    <r>
      <rPr>
        <b/>
        <sz val="12"/>
        <rFont val="Arial"/>
        <family val="2"/>
      </rPr>
      <t>a</t>
    </r>
    <r>
      <rPr>
        <sz val="10"/>
        <rFont val="Arial"/>
        <family val="0"/>
      </rPr>
      <t>ddress</t>
    </r>
  </si>
  <si>
    <t>Other:</t>
  </si>
  <si>
    <t xml:space="preserve">Please contribute your comments and suggestions on this form to:  </t>
  </si>
  <si>
    <t>The X-factor</t>
  </si>
  <si>
    <r>
      <t>(</t>
    </r>
    <r>
      <rPr>
        <b/>
        <sz val="12"/>
        <rFont val="Arial"/>
        <family val="2"/>
      </rPr>
      <t>T</t>
    </r>
    <r>
      <rPr>
        <sz val="10"/>
        <rFont val="Arial"/>
        <family val="0"/>
      </rPr>
      <t>ime</t>
    </r>
    <r>
      <rPr>
        <sz val="12"/>
        <rFont val="Arial"/>
        <family val="2"/>
      </rPr>
      <t>)</t>
    </r>
  </si>
  <si>
    <t>PECO(T) component</t>
  </si>
  <si>
    <r>
      <t>P</t>
    </r>
    <r>
      <rPr>
        <sz val="10"/>
        <rFont val="Arial"/>
        <family val="0"/>
      </rPr>
      <t>atient preferences</t>
    </r>
  </si>
  <si>
    <t>www.epiq.co.nz</t>
  </si>
  <si>
    <t>Compliance with exposure and comparison adequate?</t>
  </si>
  <si>
    <t>% confidence intervals</t>
  </si>
  <si>
    <t>Comparison Group</t>
  </si>
  <si>
    <t xml:space="preserve"> (EGO/CGO)</t>
  </si>
  <si>
    <t>Relative effect</t>
  </si>
  <si>
    <t>Percentage lost to follow up:</t>
  </si>
  <si>
    <t>School of Population Health</t>
  </si>
  <si>
    <r>
      <t>A</t>
    </r>
    <r>
      <rPr>
        <sz val="10"/>
        <rFont val="Arial"/>
        <family val="0"/>
      </rPr>
      <t xml:space="preserve">llocated well and well </t>
    </r>
    <r>
      <rPr>
        <b/>
        <sz val="12"/>
        <rFont val="Arial"/>
        <family val="2"/>
      </rPr>
      <t>M</t>
    </r>
    <r>
      <rPr>
        <sz val="10"/>
        <rFont val="Arial"/>
        <family val="0"/>
      </rPr>
      <t>aintained?</t>
    </r>
  </si>
  <si>
    <t>Primary search term (MESH)</t>
  </si>
  <si>
    <t xml:space="preserve">Blinded outcome measurement?
</t>
  </si>
  <si>
    <t xml:space="preserve">Was follow-up time meaningful?
</t>
  </si>
  <si>
    <t xml:space="preserve">Intention to treat analysis?
</t>
  </si>
  <si>
    <t xml:space="preserve">Analytical methods appropriate?
</t>
  </si>
  <si>
    <r>
      <t xml:space="preserve">The form </t>
    </r>
    <r>
      <rPr>
        <b/>
        <sz val="10"/>
        <rFont val="Arial"/>
        <family val="2"/>
      </rPr>
      <t>calculates results</t>
    </r>
    <r>
      <rPr>
        <sz val="10"/>
        <rFont val="Arial"/>
        <family val="0"/>
      </rPr>
      <t xml:space="preserve"> and displays them in the green areas below. </t>
    </r>
  </si>
  <si>
    <t>Were all important outcomes assessed?</t>
  </si>
  <si>
    <t>Key outcome &amp; analysis method, as published:</t>
  </si>
  <si>
    <r>
      <t>Intervention Studies</t>
    </r>
  </si>
  <si>
    <t>Evidence selected</t>
  </si>
  <si>
    <r>
      <t>Text and information can be entered into any</t>
    </r>
    <r>
      <rPr>
        <b/>
        <sz val="10"/>
        <rFont val="Arial"/>
        <family val="2"/>
      </rPr>
      <t xml:space="preserve"> yellow area. </t>
    </r>
    <r>
      <rPr>
        <sz val="10"/>
        <rFont val="Arial"/>
        <family val="0"/>
      </rPr>
      <t xml:space="preserve">Clicking on the yellow area will provide more information in </t>
    </r>
    <r>
      <rPr>
        <b/>
        <sz val="10"/>
        <rFont val="Arial"/>
        <family val="2"/>
      </rPr>
      <t>pop-up boxes (click here to find out!)</t>
    </r>
  </si>
  <si>
    <t xml:space="preserve">Eligible population well described and appropriate?
</t>
  </si>
  <si>
    <t xml:space="preserve">Outcome of randomisation tamper resistant (allocation concealed)?
</t>
  </si>
  <si>
    <t>Please contribute your comments and suggestions on this form to:  rt.jackson@auckland.ac.nz</t>
  </si>
  <si>
    <r>
      <t>P</t>
    </r>
    <r>
      <rPr>
        <sz val="10"/>
        <rFont val="Arial"/>
        <family val="0"/>
      </rPr>
      <t>opulation or patient</t>
    </r>
  </si>
  <si>
    <t>Participants and/or staff blind to exposure and comparison?</t>
  </si>
  <si>
    <t>Notes for use show to right of screen</t>
  </si>
  <si>
    <r>
      <t>Developed by</t>
    </r>
    <r>
      <rPr>
        <sz val="10"/>
        <color indexed="23"/>
        <rFont val="Arial"/>
        <family val="2"/>
      </rPr>
      <t xml:space="preserve"> </t>
    </r>
    <r>
      <rPr>
        <sz val="12"/>
        <color indexed="23"/>
        <rFont val="Arial"/>
        <family val="2"/>
      </rPr>
      <t xml:space="preserve">
</t>
    </r>
    <r>
      <rPr>
        <b/>
        <sz val="14"/>
        <rFont val="Arial"/>
        <family val="2"/>
      </rPr>
      <t>EPIQ</t>
    </r>
    <r>
      <rPr>
        <b/>
        <sz val="12"/>
        <rFont val="Arial"/>
        <family val="2"/>
      </rPr>
      <t>:</t>
    </r>
    <r>
      <rPr>
        <sz val="12"/>
        <rFont val="Arial"/>
        <family val="2"/>
      </rPr>
      <t xml:space="preserve"> </t>
    </r>
    <r>
      <rPr>
        <b/>
        <sz val="14"/>
        <rFont val="Arial"/>
        <family val="2"/>
      </rPr>
      <t>E</t>
    </r>
    <r>
      <rPr>
        <b/>
        <sz val="12"/>
        <rFont val="Arial"/>
        <family val="2"/>
      </rPr>
      <t>ffective</t>
    </r>
    <r>
      <rPr>
        <b/>
        <sz val="14"/>
        <rFont val="Arial"/>
        <family val="2"/>
      </rPr>
      <t xml:space="preserve"> P</t>
    </r>
    <r>
      <rPr>
        <b/>
        <sz val="12"/>
        <rFont val="Arial"/>
        <family val="2"/>
      </rPr>
      <t>ractice,</t>
    </r>
    <r>
      <rPr>
        <b/>
        <sz val="14"/>
        <rFont val="Arial"/>
        <family val="2"/>
      </rPr>
      <t xml:space="preserve"> I</t>
    </r>
    <r>
      <rPr>
        <b/>
        <sz val="12"/>
        <rFont val="Arial"/>
        <family val="2"/>
      </rPr>
      <t xml:space="preserve">nformatics and 
</t>
    </r>
    <r>
      <rPr>
        <b/>
        <sz val="14"/>
        <rFont val="Arial"/>
        <family val="2"/>
      </rPr>
      <t>Q</t>
    </r>
    <r>
      <rPr>
        <b/>
        <sz val="12"/>
        <rFont val="Arial"/>
        <family val="2"/>
      </rPr>
      <t>uality Improvement</t>
    </r>
  </si>
  <si>
    <t>Quality
+  x 
? na</t>
  </si>
  <si>
    <t>b. assess study quality (RAMMBO)</t>
  </si>
  <si>
    <r>
      <t xml:space="preserve">Evaluation criteria </t>
    </r>
    <r>
      <rPr>
        <b/>
        <sz val="12"/>
        <rFont val="Arial"/>
        <family val="2"/>
      </rPr>
      <t>(RAMMBO</t>
    </r>
    <r>
      <rPr>
        <b/>
        <sz val="10"/>
        <rFont val="Arial"/>
        <family val="2"/>
      </rPr>
      <t>)</t>
    </r>
  </si>
  <si>
    <t>Are results precise enough to be meaningful? If not, was power sufficient?</t>
  </si>
  <si>
    <t xml:space="preserve">Overall study quality
</t>
  </si>
  <si>
    <t xml:space="preserve">Contamination acceptably low?
</t>
  </si>
  <si>
    <t>Estimates of Intervention effects given or calculable?</t>
  </si>
  <si>
    <r>
      <t xml:space="preserve">For the formulae in this Excel spreadsheet to work, security level settings on </t>
    </r>
    <r>
      <rPr>
        <b/>
        <sz val="10"/>
        <rFont val="Arial"/>
        <family val="2"/>
      </rPr>
      <t>your computer must allow macros</t>
    </r>
    <r>
      <rPr>
        <sz val="10"/>
        <rFont val="Arial"/>
        <family val="0"/>
      </rPr>
      <t>. To modify Excel settings, select Data: Options: Security, click on the Macro Security tab, adjust to Medium.</t>
    </r>
  </si>
  <si>
    <r>
      <t>Notes for use:</t>
    </r>
    <r>
      <rPr>
        <sz val="10"/>
        <rFont val="Arial"/>
        <family val="0"/>
      </rPr>
      <t xml:space="preserve">
Clicking on </t>
    </r>
    <r>
      <rPr>
        <b/>
        <sz val="10"/>
        <rFont val="Arial"/>
        <family val="2"/>
      </rPr>
      <t>Notes</t>
    </r>
    <r>
      <rPr>
        <sz val="10"/>
        <rFont val="Arial"/>
        <family val="0"/>
      </rPr>
      <t xml:space="preserve"> boxes will provide further information.
</t>
    </r>
    <r>
      <rPr>
        <b/>
        <sz val="10"/>
        <rFont val="Arial"/>
        <family val="2"/>
      </rPr>
      <t xml:space="preserve">Move </t>
    </r>
    <r>
      <rPr>
        <sz val="10"/>
        <rFont val="Arial"/>
        <family val="0"/>
      </rPr>
      <t xml:space="preserve">the Pop-up boxes by clicking and dragging.
Questions are </t>
    </r>
    <r>
      <rPr>
        <b/>
        <sz val="10"/>
        <rFont val="Arial"/>
        <family val="2"/>
      </rPr>
      <t>colour-coded</t>
    </r>
    <r>
      <rPr>
        <sz val="10"/>
        <rFont val="Arial"/>
        <family val="0"/>
      </rPr>
      <t xml:space="preserve"> to demonstrate relationship with Summary questions below.</t>
    </r>
  </si>
  <si>
    <t xml:space="preserve"> </t>
  </si>
  <si>
    <r>
      <t>O</t>
    </r>
    <r>
      <rPr>
        <sz val="10"/>
        <rFont val="Arial"/>
        <family val="0"/>
      </rPr>
      <t>utcomes</t>
    </r>
  </si>
  <si>
    <r>
      <t>T</t>
    </r>
    <r>
      <rPr>
        <sz val="10"/>
        <rFont val="Arial"/>
        <family val="0"/>
      </rPr>
      <t>ime</t>
    </r>
  </si>
  <si>
    <r>
      <t>R</t>
    </r>
    <r>
      <rPr>
        <sz val="10"/>
        <rFont val="Arial"/>
        <family val="0"/>
      </rPr>
      <t xml:space="preserve">esults </t>
    </r>
  </si>
  <si>
    <t>(EG)</t>
  </si>
  <si>
    <t>(CG)</t>
  </si>
  <si>
    <t>without outcome:</t>
  </si>
  <si>
    <t>in comparison group</t>
  </si>
  <si>
    <t>(EGO)</t>
  </si>
  <si>
    <t>(CGO)</t>
  </si>
  <si>
    <t>standard deviation:</t>
  </si>
  <si>
    <t xml:space="preserve">Exposure Group </t>
  </si>
  <si>
    <t>Publication details:</t>
  </si>
  <si>
    <t>Exposure &amp; comparison interventions well described &amp; valid?</t>
  </si>
  <si>
    <t>what e.g. death?</t>
  </si>
  <si>
    <r>
      <t>T</t>
    </r>
    <r>
      <rPr>
        <sz val="10"/>
        <rFont val="Arial"/>
        <family val="0"/>
      </rPr>
      <t>his study</t>
    </r>
  </si>
  <si>
    <t>Categorical outcome:</t>
  </si>
  <si>
    <t>Continuous outcome:</t>
  </si>
  <si>
    <t>Summarise epidemiologic evidence</t>
  </si>
  <si>
    <t>participants with outcome:</t>
  </si>
  <si>
    <t>a</t>
  </si>
  <si>
    <t>b</t>
  </si>
  <si>
    <t>Databases searched</t>
  </si>
  <si>
    <t>Database:</t>
  </si>
  <si>
    <t>Number of hits:</t>
  </si>
  <si>
    <t>d</t>
  </si>
  <si>
    <t>c</t>
  </si>
  <si>
    <t>OR</t>
  </si>
  <si>
    <t>AND</t>
  </si>
  <si>
    <t>CAT Maker</t>
  </si>
  <si>
    <r>
      <t>To make</t>
    </r>
    <r>
      <rPr>
        <b/>
        <sz val="10"/>
        <rFont val="Arial"/>
        <family val="2"/>
      </rPr>
      <t xml:space="preserve"> extra copies</t>
    </r>
    <r>
      <rPr>
        <sz val="10"/>
        <rFont val="Arial"/>
        <family val="0"/>
      </rPr>
      <t xml:space="preserve"> of a page, you need to unprotect the sheet (go to Menu: Tools: Protection: Unprotect sheet), then copy sheet (Menu: Edit: Move or Copy sheet: Create a copy)
This may be particularly useful for assessing different outcomes on Page 2 (Step 3).</t>
    </r>
  </si>
  <si>
    <t>Inserting Text</t>
  </si>
  <si>
    <t>Identify other issues</t>
  </si>
  <si>
    <r>
      <t>C</t>
    </r>
    <r>
      <rPr>
        <sz val="10"/>
        <rFont val="Arial"/>
        <family val="0"/>
      </rPr>
      <t>linical considerations</t>
    </r>
  </si>
  <si>
    <t>Were relevant personal (prognostic) characteristics of participants reported?</t>
  </si>
  <si>
    <r>
      <t>F</t>
    </r>
    <r>
      <rPr>
        <sz val="10"/>
        <rFont val="Arial"/>
        <family val="0"/>
      </rPr>
      <t>ilters &amp; limits</t>
    </r>
  </si>
  <si>
    <t>Method of allocation to groups</t>
  </si>
  <si>
    <t>completed follow-up:</t>
  </si>
  <si>
    <t xml:space="preserve">Study Setting well described?
</t>
  </si>
  <si>
    <t>Justification for selection (if evidence already independently appraised by reliable source, go to Page 4)</t>
  </si>
  <si>
    <t>Follow-up:</t>
  </si>
  <si>
    <t>Participants in each group:</t>
  </si>
  <si>
    <t>to</t>
  </si>
  <si>
    <r>
      <t>E</t>
    </r>
    <r>
      <rPr>
        <sz val="10"/>
        <rFont val="Arial"/>
        <family val="0"/>
      </rPr>
      <t>xposure(s)</t>
    </r>
  </si>
  <si>
    <r>
      <t>C</t>
    </r>
    <r>
      <rPr>
        <sz val="10"/>
        <rFont val="Arial"/>
        <family val="0"/>
      </rPr>
      <t>omparison</t>
    </r>
  </si>
  <si>
    <t>The bottom line:  weigh everything up</t>
  </si>
  <si>
    <r>
      <t>R</t>
    </r>
    <r>
      <rPr>
        <sz val="10"/>
        <rFont val="Arial"/>
        <family val="0"/>
      </rPr>
      <t>epresented?</t>
    </r>
  </si>
  <si>
    <t>Participants represent eligibles?</t>
  </si>
  <si>
    <r>
      <t>M</t>
    </r>
    <r>
      <rPr>
        <sz val="10"/>
        <rFont val="Arial"/>
        <family val="0"/>
      </rPr>
      <t>easured accurately (</t>
    </r>
    <r>
      <rPr>
        <b/>
        <sz val="12"/>
        <rFont val="Arial"/>
        <family val="2"/>
      </rPr>
      <t>B</t>
    </r>
    <r>
      <rPr>
        <sz val="10"/>
        <rFont val="Arial"/>
        <family val="0"/>
      </rPr>
      <t xml:space="preserve">lind or </t>
    </r>
    <r>
      <rPr>
        <b/>
        <sz val="12"/>
        <rFont val="Arial"/>
        <family val="2"/>
      </rPr>
      <t>O</t>
    </r>
    <r>
      <rPr>
        <sz val="10"/>
        <rFont val="Arial"/>
        <family val="0"/>
      </rPr>
      <t>bjective?)</t>
    </r>
  </si>
  <si>
    <t>Outcome measures well described &amp; valid (Objective)?</t>
  </si>
  <si>
    <r>
      <t>S</t>
    </r>
    <r>
      <rPr>
        <sz val="10"/>
        <rFont val="Arial"/>
        <family val="0"/>
      </rPr>
      <t>ummary</t>
    </r>
  </si>
  <si>
    <t>Step 1: Ask a clinical question using PECOT framework</t>
  </si>
  <si>
    <t>Step 2: Access (search) for the best evidence using PECO(T) framework</t>
  </si>
  <si>
    <r>
      <t xml:space="preserve">Step 3: Appraise the study using the </t>
    </r>
    <r>
      <rPr>
        <b/>
        <sz val="12"/>
        <color indexed="43"/>
        <rFont val="Arial"/>
        <family val="2"/>
      </rPr>
      <t>PECOT</t>
    </r>
    <r>
      <rPr>
        <b/>
        <sz val="12"/>
        <color indexed="9"/>
        <rFont val="Arial"/>
        <family val="2"/>
      </rPr>
      <t xml:space="preserve"> framework</t>
    </r>
  </si>
  <si>
    <t>Absolute effect</t>
  </si>
  <si>
    <t xml:space="preserve"> (EGO-CGO)</t>
  </si>
  <si>
    <t>Participant</t>
  </si>
  <si>
    <t>population</t>
  </si>
  <si>
    <t>Eligible population</t>
  </si>
  <si>
    <t xml:space="preserve">     </t>
  </si>
  <si>
    <r>
      <t>P</t>
    </r>
    <r>
      <rPr>
        <sz val="10"/>
        <rFont val="Arial"/>
        <family val="0"/>
      </rPr>
      <t>lan to implement decision in your practice setting. 
How can you (or your team) improve practice with respect to the topic covered in this CAT?</t>
    </r>
  </si>
  <si>
    <t>Step 4: Apply the evidence</t>
  </si>
  <si>
    <t>Other secondary sources</t>
  </si>
  <si>
    <t>PubMed / OvidMedline</t>
  </si>
  <si>
    <r>
      <t>P</t>
    </r>
    <r>
      <rPr>
        <sz val="10"/>
        <rFont val="Arial"/>
        <family val="0"/>
      </rPr>
      <t>olicy issues</t>
    </r>
  </si>
  <si>
    <r>
      <t>To change text or increase cell sizes, you need to unprotect the Format  of the page. Go to Tools: Protection: unprotect sheet.</t>
    </r>
    <r>
      <rPr>
        <sz val="10"/>
        <rFont val="Arial"/>
        <family val="0"/>
      </rPr>
      <t xml:space="preserve">
Click on horizontal line under the number of the cell to be widened (far left column of page) and pull down.
</t>
    </r>
    <r>
      <rPr>
        <b/>
        <sz val="10"/>
        <rFont val="Arial"/>
        <family val="2"/>
      </rPr>
      <t>When finished, reprotect sheet by going to Tools:Protection:Protect sheet. (Do not add a password).</t>
    </r>
  </si>
  <si>
    <t>Consistency with other studies</t>
  </si>
  <si>
    <r>
      <t xml:space="preserve">Eligible </t>
    </r>
    <r>
      <rPr>
        <b/>
        <sz val="12"/>
        <rFont val="Arial"/>
        <family val="2"/>
      </rPr>
      <t>P</t>
    </r>
    <r>
      <rPr>
        <sz val="10"/>
        <rFont val="Arial"/>
        <family val="0"/>
      </rPr>
      <t>opulation</t>
    </r>
  </si>
  <si>
    <r>
      <t>C</t>
    </r>
    <r>
      <rPr>
        <sz val="10"/>
        <rFont val="Arial"/>
        <family val="0"/>
      </rPr>
      <t>omparison (control)</t>
    </r>
  </si>
  <si>
    <t>Cochrane</t>
  </si>
  <si>
    <r>
      <t>E</t>
    </r>
    <r>
      <rPr>
        <sz val="10"/>
        <rFont val="Arial"/>
        <family val="0"/>
      </rPr>
      <t xml:space="preserve">xposure &amp; </t>
    </r>
    <r>
      <rPr>
        <b/>
        <sz val="12"/>
        <rFont val="Arial"/>
        <family val="2"/>
      </rPr>
      <t>C</t>
    </r>
    <r>
      <rPr>
        <sz val="10"/>
        <rFont val="Arial"/>
        <family val="0"/>
      </rPr>
      <t>omparison</t>
    </r>
  </si>
  <si>
    <r>
      <t>Enter</t>
    </r>
    <r>
      <rPr>
        <sz val="10"/>
        <rFont val="Arial"/>
        <family val="0"/>
      </rPr>
      <t xml:space="preserve"> study information in yellow areas. Help notes appear in moveable boxes.</t>
    </r>
  </si>
  <si>
    <t>drop-outs / lost during/post-intervention:</t>
  </si>
  <si>
    <r>
      <t>E</t>
    </r>
    <r>
      <rPr>
        <sz val="10"/>
        <rFont val="Arial"/>
        <family val="0"/>
      </rPr>
      <t>xposure (experimental)</t>
    </r>
  </si>
  <si>
    <t>in exposure group</t>
  </si>
  <si>
    <r>
      <t>P</t>
    </r>
    <r>
      <rPr>
        <sz val="10"/>
        <rFont val="Arial"/>
        <family val="0"/>
      </rPr>
      <t>articipants or patients</t>
    </r>
  </si>
  <si>
    <t>Study Setting</t>
  </si>
  <si>
    <t>Exposure and comparison groups similar at baseline? If not, were these adjusted?</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</si>
</sst>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 numFmtId="175" formatCode="_-* #,##0.000_-;\-* #,##0.000_-;_-* &quot;-&quot;??_-;_-@_-"/>
    <numFmt numFmtId="176" formatCode="_-* #,##0.0000_-;\-* #,##0.0000_-;_-* &quot;-&quot;??_-;_-@_-"/>
    <numFmt numFmtId="177" formatCode="_-* #,##0.00000_-;\-* #,##0.00000_-;_-* &quot;-&quot;??_-;_-@_-"/>
    <numFmt numFmtId="178" formatCode="_-* #,##0.0_-;\-* #,##0.0_-;_-* &quot;-&quot;??_-;_-@_-"/>
    <numFmt numFmtId="179" formatCode="_-* #,##0_-;\-* #,##0_-;_-* &quot;-&quot;??_-;_-@_-"/>
    <numFmt numFmtId="180" formatCode="0.00000"/>
    <numFmt numFmtId="181" formatCode="[$-1409]dddd\,\ d\ mmmm\ yyyy"/>
    <numFmt numFmtId="182" formatCode="0.000000"/>
    <numFmt numFmtId="183" formatCode="0.0000000"/>
    <numFmt numFmtId="184" formatCode="0.00000000"/>
    <numFmt numFmtId="185" formatCode="0.0%"/>
    <numFmt numFmtId="186" formatCode="0.000%"/>
    <numFmt numFmtId="187" formatCode="[$-1409]h:mm:ss\ AM/PM"/>
    <numFmt numFmtId="188" formatCode="#"/>
    <numFmt numFmtId="189" formatCode="00000"/>
  </numFmts>
  <fonts count="64">
    <font>
      <sz val="10"/>
      <name val="Arial"/>
      <family val="0"/>
    </font>
    <font>
      <b/>
      <sz val="10"/>
      <name val="Arial"/>
      <family val="2"/>
    </font>
    <font>
      <b/>
      <sz val="12"/>
      <name val="Arial"/>
      <family val="2"/>
    </font>
    <font>
      <sz val="8"/>
      <name val="Arial"/>
      <family val="2"/>
    </font>
    <font>
      <sz val="10"/>
      <color indexed="9"/>
      <name val="Arial"/>
      <family val="2"/>
    </font>
    <font>
      <b/>
      <sz val="12"/>
      <color indexed="9"/>
      <name val="Arial"/>
      <family val="2"/>
    </font>
    <font>
      <sz val="8"/>
      <name val="Tahoma"/>
      <family val="2"/>
    </font>
    <font>
      <sz val="8"/>
      <color indexed="9"/>
      <name val="Arial"/>
      <family val="2"/>
    </font>
    <font>
      <sz val="8"/>
      <color indexed="20"/>
      <name val="Arial"/>
      <family val="2"/>
    </font>
    <font>
      <u val="single"/>
      <sz val="10"/>
      <color indexed="12"/>
      <name val="Arial"/>
      <family val="2"/>
    </font>
    <font>
      <u val="single"/>
      <sz val="10"/>
      <color indexed="36"/>
      <name val="Arial"/>
      <family val="2"/>
    </font>
    <font>
      <sz val="10"/>
      <name val="Tahoma"/>
      <family val="2"/>
    </font>
    <font>
      <b/>
      <sz val="10"/>
      <name val="Tahoma"/>
      <family val="2"/>
    </font>
    <font>
      <b/>
      <sz val="12"/>
      <name val="Tahoma"/>
      <family val="2"/>
    </font>
    <font>
      <sz val="12"/>
      <name val="Tahoma"/>
      <family val="2"/>
    </font>
    <font>
      <sz val="12"/>
      <name val="Arial"/>
      <family val="2"/>
    </font>
    <font>
      <i/>
      <sz val="10"/>
      <name val="Arial"/>
      <family val="2"/>
    </font>
    <font>
      <b/>
      <sz val="10"/>
      <color indexed="9"/>
      <name val="Arial"/>
      <family val="2"/>
    </font>
    <font>
      <b/>
      <sz val="14"/>
      <name val="Arial"/>
      <family val="2"/>
    </font>
    <font>
      <b/>
      <sz val="11"/>
      <name val="Arial"/>
      <family val="2"/>
    </font>
    <font>
      <sz val="14"/>
      <color indexed="9"/>
      <name val="Arial"/>
      <family val="2"/>
    </font>
    <font>
      <sz val="14"/>
      <name val="Arial"/>
      <family val="2"/>
    </font>
    <font>
      <b/>
      <sz val="14"/>
      <color indexed="9"/>
      <name val="Arial"/>
      <family val="2"/>
    </font>
    <font>
      <b/>
      <sz val="14"/>
      <color indexed="9"/>
      <name val="Wingdings 3"/>
      <family val="1"/>
    </font>
    <font>
      <b/>
      <sz val="10"/>
      <color indexed="23"/>
      <name val="Arial"/>
      <family val="2"/>
    </font>
    <font>
      <b/>
      <sz val="13"/>
      <name val="Arial"/>
      <family val="2"/>
    </font>
    <font>
      <sz val="12"/>
      <color indexed="23"/>
      <name val="Arial"/>
      <family val="2"/>
    </font>
    <font>
      <b/>
      <sz val="13.5"/>
      <name val="Arial"/>
      <family val="2"/>
    </font>
    <font>
      <sz val="10"/>
      <color indexed="23"/>
      <name val="Arial"/>
      <family val="2"/>
    </font>
    <font>
      <sz val="10"/>
      <color indexed="43"/>
      <name val="Arial"/>
      <family val="2"/>
    </font>
    <font>
      <sz val="11"/>
      <color indexed="43"/>
      <name val="Arial"/>
      <family val="2"/>
    </font>
    <font>
      <b/>
      <sz val="11"/>
      <color indexed="43"/>
      <name val="Arial"/>
      <family val="2"/>
    </font>
    <font>
      <b/>
      <sz val="10"/>
      <color indexed="43"/>
      <name val="Arial"/>
      <family val="2"/>
    </font>
    <font>
      <b/>
      <sz val="16"/>
      <color indexed="43"/>
      <name val="Arial"/>
      <family val="2"/>
    </font>
    <font>
      <b/>
      <sz val="14"/>
      <color indexed="43"/>
      <name val="Arial"/>
      <family val="2"/>
    </font>
    <font>
      <sz val="9"/>
      <name val="Geneva"/>
      <family val="0"/>
    </font>
    <font>
      <b/>
      <sz val="9"/>
      <name val="Geneva"/>
      <family val="0"/>
    </font>
    <font>
      <b/>
      <sz val="12"/>
      <color indexed="43"/>
      <name val="Arial"/>
      <family val="2"/>
    </font>
    <font>
      <sz val="10"/>
      <name val="Geneva"/>
      <family val="0"/>
    </font>
    <font>
      <b/>
      <sz val="12"/>
      <name val="Geneva"/>
      <family val="0"/>
    </font>
    <font>
      <u val="single"/>
      <sz val="8"/>
      <color indexed="12"/>
      <name val="Arial"/>
      <family val="2"/>
    </font>
    <font>
      <b/>
      <sz val="8"/>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8"/>
      <color indexed="10"/>
      <name val="Arial"/>
      <family val="2"/>
    </font>
    <font>
      <sz val="12"/>
      <color indexed="8"/>
      <name val="Arial"/>
      <family val="0"/>
    </font>
    <font>
      <sz val="14"/>
      <color indexed="8"/>
      <name val="Arial"/>
      <family val="0"/>
    </font>
    <font>
      <b/>
      <sz val="12"/>
      <color indexed="8"/>
      <name val="Arial"/>
      <family val="0"/>
    </font>
    <font>
      <b/>
      <sz val="8"/>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s>
  <borders count="1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thin"/>
      <top style="double"/>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medium"/>
      <bottom style="thin"/>
    </border>
    <border>
      <left>
        <color indexed="63"/>
      </left>
      <right style="medium"/>
      <top>
        <color indexed="63"/>
      </top>
      <bottom style="dotted"/>
    </border>
    <border>
      <left style="medium"/>
      <right>
        <color indexed="63"/>
      </right>
      <top>
        <color indexed="63"/>
      </top>
      <bottom style="dotted"/>
    </border>
    <border>
      <left>
        <color indexed="63"/>
      </left>
      <right style="medium"/>
      <top style="dotted"/>
      <bottom>
        <color indexed="63"/>
      </bottom>
    </border>
    <border>
      <left>
        <color indexed="63"/>
      </left>
      <right style="medium"/>
      <top style="dotted"/>
      <bottom style="dotted"/>
    </border>
    <border>
      <left style="medium"/>
      <right>
        <color indexed="63"/>
      </right>
      <top style="dotted"/>
      <bottom>
        <color indexed="63"/>
      </bottom>
    </border>
    <border>
      <left style="medium"/>
      <right>
        <color indexed="63"/>
      </right>
      <top style="dotted"/>
      <bottom style="dotted"/>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dotted"/>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style="medium"/>
      <right>
        <color indexed="63"/>
      </right>
      <top>
        <color indexed="63"/>
      </top>
      <bottom style="thin"/>
    </border>
    <border>
      <left style="thin">
        <color indexed="22"/>
      </left>
      <right>
        <color indexed="63"/>
      </right>
      <top>
        <color indexed="63"/>
      </top>
      <bottom>
        <color indexed="63"/>
      </bottom>
    </border>
    <border>
      <left style="thin">
        <color indexed="22"/>
      </left>
      <right>
        <color indexed="63"/>
      </right>
      <top>
        <color indexed="63"/>
      </top>
      <bottom style="thin"/>
    </border>
    <border>
      <left>
        <color indexed="63"/>
      </left>
      <right>
        <color indexed="63"/>
      </right>
      <top>
        <color indexed="63"/>
      </top>
      <bottom style="double"/>
    </border>
    <border>
      <left>
        <color indexed="63"/>
      </left>
      <right style="medium"/>
      <top>
        <color indexed="63"/>
      </top>
      <bottom style="double"/>
    </border>
    <border>
      <left style="thin">
        <color indexed="22"/>
      </left>
      <right>
        <color indexed="63"/>
      </right>
      <top>
        <color indexed="63"/>
      </top>
      <bottom style="double"/>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thin"/>
      <right style="thin"/>
      <top>
        <color indexed="63"/>
      </top>
      <bottom>
        <color indexed="63"/>
      </bottom>
    </border>
    <border>
      <left style="thin"/>
      <right>
        <color indexed="63"/>
      </right>
      <top>
        <color indexed="63"/>
      </top>
      <bottom style="medium"/>
    </border>
    <border>
      <left style="thin"/>
      <right style="thin"/>
      <top style="medium"/>
      <bottom style="thin"/>
    </border>
    <border>
      <left>
        <color indexed="63"/>
      </left>
      <right>
        <color indexed="63"/>
      </right>
      <top style="dotted"/>
      <bottom style="dotted"/>
    </border>
    <border>
      <left style="thin">
        <color indexed="22"/>
      </left>
      <right>
        <color indexed="63"/>
      </right>
      <top style="dotted"/>
      <bottom>
        <color indexed="63"/>
      </bottom>
    </border>
    <border>
      <left style="thin">
        <color indexed="22"/>
      </left>
      <right>
        <color indexed="63"/>
      </right>
      <top>
        <color indexed="63"/>
      </top>
      <bottom style="medium"/>
    </border>
    <border>
      <left>
        <color indexed="63"/>
      </left>
      <right>
        <color indexed="63"/>
      </right>
      <top style="dotted"/>
      <bottom>
        <color indexed="63"/>
      </bottom>
    </border>
    <border>
      <left style="thin"/>
      <right>
        <color indexed="63"/>
      </right>
      <top style="medium"/>
      <bottom style="medium"/>
    </border>
    <border>
      <left style="thin"/>
      <right style="thin"/>
      <top>
        <color indexed="63"/>
      </top>
      <bottom style="medium"/>
    </border>
    <border>
      <left style="thin"/>
      <right style="thin"/>
      <top style="thin"/>
      <bottom style="dashed"/>
    </border>
    <border>
      <left>
        <color indexed="63"/>
      </left>
      <right style="thin"/>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color indexed="22"/>
      </right>
      <top style="thin"/>
      <bottom>
        <color indexed="63"/>
      </bottom>
    </border>
    <border>
      <left style="thin">
        <color indexed="22"/>
      </left>
      <right style="thin">
        <color indexed="22"/>
      </right>
      <top style="thin"/>
      <bottom>
        <color indexed="63"/>
      </bottom>
    </border>
    <border>
      <left style="medium"/>
      <right style="thin">
        <color indexed="22"/>
      </right>
      <top>
        <color indexed="63"/>
      </top>
      <bottom>
        <color indexed="63"/>
      </bottom>
    </border>
    <border>
      <left style="thin">
        <color indexed="22"/>
      </left>
      <right style="thin">
        <color indexed="22"/>
      </right>
      <top>
        <color indexed="63"/>
      </top>
      <bottom>
        <color indexed="63"/>
      </bottom>
    </border>
    <border>
      <left style="medium"/>
      <right style="thin">
        <color indexed="22"/>
      </right>
      <top>
        <color indexed="63"/>
      </top>
      <bottom style="medium"/>
    </border>
    <border>
      <left style="thin">
        <color indexed="22"/>
      </left>
      <right style="thin">
        <color indexed="22"/>
      </right>
      <top>
        <color indexed="63"/>
      </top>
      <bottom style="mediu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medium"/>
      <right style="thin">
        <color indexed="22"/>
      </right>
      <top style="thin">
        <color indexed="22"/>
      </top>
      <bottom style="thin">
        <color indexed="22"/>
      </bottom>
    </border>
    <border>
      <left style="medium"/>
      <right style="thin">
        <color indexed="22"/>
      </right>
      <top style="thin">
        <color indexed="22"/>
      </top>
      <bottom style="thin"/>
    </border>
    <border>
      <left style="medium"/>
      <right style="thin">
        <color indexed="22"/>
      </right>
      <top style="thin"/>
      <bottom style="thin">
        <color indexed="22"/>
      </bottom>
    </border>
    <border>
      <left style="thin">
        <color indexed="22"/>
      </left>
      <right>
        <color indexed="63"/>
      </right>
      <top style="thin"/>
      <bottom style="thin">
        <color indexed="22"/>
      </bottom>
    </border>
    <border>
      <left>
        <color indexed="63"/>
      </left>
      <right style="thin">
        <color indexed="22"/>
      </right>
      <top style="thin"/>
      <bottom>
        <color indexed="63"/>
      </bottom>
    </border>
    <border>
      <left>
        <color indexed="63"/>
      </left>
      <right style="thin">
        <color indexed="22"/>
      </right>
      <top>
        <color indexed="63"/>
      </top>
      <bottom>
        <color indexed="63"/>
      </bottom>
    </border>
    <border>
      <left style="medium"/>
      <right>
        <color indexed="63"/>
      </right>
      <top style="thin">
        <color indexed="22"/>
      </top>
      <bottom>
        <color indexed="63"/>
      </bottom>
    </border>
    <border>
      <left>
        <color indexed="63"/>
      </left>
      <right style="thin">
        <color indexed="22"/>
      </right>
      <top style="thin">
        <color indexed="22"/>
      </top>
      <bottom>
        <color indexed="63"/>
      </bottom>
    </border>
    <border>
      <left style="medium"/>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color indexed="63"/>
      </top>
      <bottom style="thin"/>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medium"/>
      <right>
        <color indexed="63"/>
      </right>
      <top style="thin"/>
      <bottom style="thin">
        <color indexed="22"/>
      </bottom>
    </border>
    <border>
      <left>
        <color indexed="63"/>
      </left>
      <right>
        <color indexed="63"/>
      </right>
      <top style="thin"/>
      <bottom style="thin">
        <color indexed="22"/>
      </bottom>
    </border>
    <border>
      <left>
        <color indexed="63"/>
      </left>
      <right style="medium"/>
      <top style="thin"/>
      <bottom style="thin">
        <color indexed="22"/>
      </bottom>
    </border>
    <border>
      <left style="thin">
        <color indexed="22"/>
      </left>
      <right style="thin"/>
      <top style="thin"/>
      <bottom>
        <color indexed="63"/>
      </bottom>
    </border>
    <border>
      <left style="thin">
        <color indexed="22"/>
      </left>
      <right style="thin"/>
      <top>
        <color indexed="63"/>
      </top>
      <bottom>
        <color indexed="63"/>
      </bottom>
    </border>
    <border>
      <left style="thin">
        <color indexed="22"/>
      </left>
      <right style="thin"/>
      <top>
        <color indexed="63"/>
      </top>
      <bottom style="medium"/>
    </border>
    <border>
      <left>
        <color indexed="63"/>
      </left>
      <right>
        <color indexed="63"/>
      </right>
      <top style="thin"/>
      <bottom style="dotted"/>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style="medium"/>
      <right>
        <color indexed="63"/>
      </right>
      <top>
        <color indexed="63"/>
      </top>
      <bottom style="double"/>
    </border>
    <border>
      <left>
        <color indexed="63"/>
      </left>
      <right style="thin"/>
      <top>
        <color indexed="63"/>
      </top>
      <bottom style="double"/>
    </border>
    <border>
      <left style="thin">
        <color indexed="22"/>
      </left>
      <right>
        <color indexed="63"/>
      </right>
      <top style="thin"/>
      <bottom>
        <color indexed="63"/>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top style="thin">
        <color indexed="22"/>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top>
        <color indexed="63"/>
      </top>
      <bottom style="thin">
        <color indexed="22"/>
      </bottom>
    </border>
    <border>
      <left style="thin"/>
      <right style="thin"/>
      <top style="medium"/>
      <bottom>
        <color indexed="63"/>
      </bottom>
    </border>
    <border>
      <left style="thin"/>
      <right>
        <color indexed="63"/>
      </right>
      <top style="thin"/>
      <bottom style="dashed"/>
    </border>
    <border>
      <left>
        <color indexed="63"/>
      </left>
      <right style="thin"/>
      <top style="thin"/>
      <bottom style="dash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5" borderId="0" applyNumberFormat="0" applyBorder="0" applyAlignment="0" applyProtection="0"/>
    <xf numFmtId="0" fontId="42" fillId="3"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9" borderId="0" applyNumberFormat="0" applyBorder="0" applyAlignment="0" applyProtection="0"/>
    <xf numFmtId="0" fontId="42" fillId="3" borderId="0" applyNumberFormat="0" applyBorder="0" applyAlignment="0" applyProtection="0"/>
    <xf numFmtId="0" fontId="43" fillId="10"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10" borderId="0" applyNumberFormat="0" applyBorder="0" applyAlignment="0" applyProtection="0"/>
    <xf numFmtId="0" fontId="43" fillId="3"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5" fillId="2" borderId="1" applyNumberFormat="0" applyAlignment="0" applyProtection="0"/>
    <xf numFmtId="0" fontId="46"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1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52" fillId="3" borderId="1" applyNumberFormat="0" applyAlignment="0" applyProtection="0"/>
    <xf numFmtId="0" fontId="53" fillId="0" borderId="6" applyNumberFormat="0" applyFill="0" applyAlignment="0" applyProtection="0"/>
    <xf numFmtId="0" fontId="54" fillId="8" borderId="0" applyNumberFormat="0" applyBorder="0" applyAlignment="0" applyProtection="0"/>
    <xf numFmtId="0" fontId="0" fillId="0" borderId="0">
      <alignment/>
      <protection/>
    </xf>
    <xf numFmtId="0" fontId="0" fillId="4" borderId="7" applyNumberFormat="0" applyFont="0" applyAlignment="0" applyProtection="0"/>
    <xf numFmtId="0" fontId="55" fillId="2"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93">
    <xf numFmtId="0" fontId="0" fillId="0" borderId="0" xfId="0" applyAlignment="1">
      <alignment/>
    </xf>
    <xf numFmtId="0" fontId="0" fillId="0" borderId="10" xfId="0" applyBorder="1" applyAlignment="1" applyProtection="1">
      <alignment/>
      <protection/>
    </xf>
    <xf numFmtId="0" fontId="0" fillId="0" borderId="0" xfId="0" applyAlignment="1" applyProtection="1">
      <alignment/>
      <protection/>
    </xf>
    <xf numFmtId="0" fontId="0" fillId="0" borderId="11" xfId="0" applyBorder="1" applyAlignment="1" applyProtection="1">
      <alignment/>
      <protection/>
    </xf>
    <xf numFmtId="0" fontId="1" fillId="0" borderId="0" xfId="0" applyFont="1" applyAlignment="1" applyProtection="1">
      <alignment horizontal="center"/>
      <protection/>
    </xf>
    <xf numFmtId="0" fontId="1" fillId="0" borderId="0" xfId="0" applyFont="1" applyBorder="1" applyAlignment="1" applyProtection="1">
      <alignment vertical="top" wrapText="1"/>
      <protection/>
    </xf>
    <xf numFmtId="0" fontId="0" fillId="0" borderId="0" xfId="0" applyAlignment="1" applyProtection="1">
      <alignment vertical="top" wrapText="1"/>
      <protection/>
    </xf>
    <xf numFmtId="0" fontId="1" fillId="0" borderId="0" xfId="0" applyFont="1" applyAlignment="1" applyProtection="1">
      <alignment/>
      <protection/>
    </xf>
    <xf numFmtId="0" fontId="0" fillId="0" borderId="12" xfId="0" applyBorder="1" applyAlignment="1" applyProtection="1">
      <alignment/>
      <protection/>
    </xf>
    <xf numFmtId="0" fontId="4" fillId="0" borderId="0" xfId="0" applyFont="1" applyAlignment="1" applyProtection="1">
      <alignment/>
      <protection/>
    </xf>
    <xf numFmtId="0" fontId="0" fillId="0" borderId="0" xfId="0" applyBorder="1"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horizontal="right"/>
      <protection/>
    </xf>
    <xf numFmtId="0" fontId="0" fillId="0" borderId="0" xfId="0" applyAlignment="1" applyProtection="1">
      <alignment horizontal="right"/>
      <protection/>
    </xf>
    <xf numFmtId="0" fontId="0" fillId="0" borderId="12" xfId="0" applyBorder="1" applyAlignment="1" applyProtection="1">
      <alignment horizontal="right"/>
      <protection/>
    </xf>
    <xf numFmtId="0" fontId="1" fillId="0" borderId="0" xfId="0" applyFont="1" applyBorder="1" applyAlignment="1" applyProtection="1">
      <alignment horizontal="left"/>
      <protection/>
    </xf>
    <xf numFmtId="0" fontId="3" fillId="0" borderId="0" xfId="0" applyFont="1" applyAlignment="1" applyProtection="1">
      <alignment/>
      <protection/>
    </xf>
    <xf numFmtId="0" fontId="0" fillId="0" borderId="0" xfId="0" applyFont="1" applyBorder="1" applyAlignment="1" applyProtection="1">
      <alignment horizontal="righ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ill="1" applyBorder="1" applyAlignment="1" applyProtection="1">
      <alignment/>
      <protection/>
    </xf>
    <xf numFmtId="0" fontId="1" fillId="0" borderId="12" xfId="0" applyFont="1" applyBorder="1" applyAlignment="1" applyProtection="1">
      <alignment/>
      <protection/>
    </xf>
    <xf numFmtId="0" fontId="0" fillId="0" borderId="12" xfId="0" applyFill="1" applyBorder="1" applyAlignment="1" applyProtection="1">
      <alignment/>
      <protection/>
    </xf>
    <xf numFmtId="0" fontId="0" fillId="0" borderId="13" xfId="0" applyBorder="1" applyAlignment="1" applyProtection="1">
      <alignment/>
      <protection/>
    </xf>
    <xf numFmtId="0" fontId="4" fillId="0" borderId="13" xfId="0" applyFont="1" applyFill="1" applyBorder="1" applyAlignment="1" applyProtection="1">
      <alignment/>
      <protection/>
    </xf>
    <xf numFmtId="0" fontId="0" fillId="0" borderId="11" xfId="0" applyBorder="1" applyAlignment="1" applyProtection="1">
      <alignment wrapText="1"/>
      <protection/>
    </xf>
    <xf numFmtId="0" fontId="0" fillId="0" borderId="0" xfId="0" applyAlignment="1" applyProtection="1">
      <alignment wrapText="1"/>
      <protection/>
    </xf>
    <xf numFmtId="0" fontId="0" fillId="0" borderId="0" xfId="0" applyAlignment="1" applyProtection="1">
      <alignment horizontal="center"/>
      <protection/>
    </xf>
    <xf numFmtId="0" fontId="0" fillId="0" borderId="14" xfId="0" applyBorder="1" applyAlignment="1" applyProtection="1">
      <alignment horizontal="right"/>
      <protection/>
    </xf>
    <xf numFmtId="0" fontId="0" fillId="0" borderId="15" xfId="0" applyBorder="1" applyAlignment="1" applyProtection="1">
      <alignment/>
      <protection/>
    </xf>
    <xf numFmtId="0" fontId="0" fillId="0" borderId="16" xfId="0" applyBorder="1" applyAlignment="1" applyProtection="1">
      <alignment horizontal="right"/>
      <protection/>
    </xf>
    <xf numFmtId="173" fontId="0" fillId="0" borderId="0" xfId="0" applyNumberFormat="1" applyAlignment="1" applyProtection="1">
      <alignment/>
      <protection/>
    </xf>
    <xf numFmtId="0" fontId="0" fillId="0" borderId="14" xfId="0" applyBorder="1" applyAlignment="1" applyProtection="1">
      <alignment/>
      <protection/>
    </xf>
    <xf numFmtId="0" fontId="3" fillId="0" borderId="0" xfId="0" applyFont="1" applyAlignment="1" applyProtection="1">
      <alignment horizontal="center"/>
      <protection/>
    </xf>
    <xf numFmtId="0" fontId="3" fillId="0" borderId="0" xfId="0" applyFont="1" applyBorder="1" applyAlignment="1" applyProtection="1">
      <alignment horizontal="center"/>
      <protection/>
    </xf>
    <xf numFmtId="0" fontId="3" fillId="0" borderId="14" xfId="0" applyFont="1" applyBorder="1" applyAlignment="1" applyProtection="1">
      <alignment horizontal="left"/>
      <protection/>
    </xf>
    <xf numFmtId="2" fontId="3" fillId="0" borderId="0" xfId="0" applyNumberFormat="1" applyFont="1" applyFill="1" applyBorder="1" applyAlignment="1" applyProtection="1">
      <alignment horizontal="right"/>
      <protection/>
    </xf>
    <xf numFmtId="2" fontId="3" fillId="0" borderId="0" xfId="0" applyNumberFormat="1" applyFont="1" applyFill="1" applyBorder="1" applyAlignment="1" applyProtection="1">
      <alignment horizontal="center"/>
      <protection/>
    </xf>
    <xf numFmtId="2" fontId="3" fillId="0" borderId="0" xfId="0" applyNumberFormat="1" applyFont="1" applyFill="1" applyBorder="1" applyAlignment="1" applyProtection="1">
      <alignment horizontal="left"/>
      <protection/>
    </xf>
    <xf numFmtId="0" fontId="0" fillId="0" borderId="13" xfId="0" applyBorder="1" applyAlignment="1" applyProtection="1">
      <alignment horizontal="right"/>
      <protection/>
    </xf>
    <xf numFmtId="0" fontId="0" fillId="0" borderId="17" xfId="0" applyBorder="1" applyAlignment="1" applyProtection="1">
      <alignment horizontal="right"/>
      <protection/>
    </xf>
    <xf numFmtId="0" fontId="0" fillId="0" borderId="14" xfId="0" applyFill="1" applyBorder="1" applyAlignment="1" applyProtection="1">
      <alignment/>
      <protection/>
    </xf>
    <xf numFmtId="0" fontId="0" fillId="0" borderId="0" xfId="0" applyFont="1" applyBorder="1" applyAlignment="1" applyProtection="1">
      <alignment horizontal="left" vertical="top" wrapText="1"/>
      <protection/>
    </xf>
    <xf numFmtId="0" fontId="0" fillId="0" borderId="0" xfId="0" applyAlignment="1" applyProtection="1">
      <alignment horizontal="left"/>
      <protection/>
    </xf>
    <xf numFmtId="0" fontId="1" fillId="0" borderId="0" xfId="0" applyFont="1" applyAlignment="1" applyProtection="1">
      <alignment horizontal="center"/>
      <protection/>
    </xf>
    <xf numFmtId="0" fontId="4" fillId="0" borderId="11" xfId="0" applyFont="1" applyFill="1" applyBorder="1" applyAlignment="1" applyProtection="1">
      <alignment/>
      <protection/>
    </xf>
    <xf numFmtId="0" fontId="4" fillId="0" borderId="0" xfId="0" applyFont="1" applyFill="1" applyBorder="1" applyAlignment="1" applyProtection="1">
      <alignment/>
      <protection/>
    </xf>
    <xf numFmtId="0" fontId="1" fillId="0" borderId="10" xfId="0" applyFont="1" applyBorder="1" applyAlignment="1" applyProtection="1">
      <alignment horizontal="center"/>
      <protection/>
    </xf>
    <xf numFmtId="0" fontId="0" fillId="0" borderId="18" xfId="0" applyFill="1" applyBorder="1" applyAlignment="1" applyProtection="1">
      <alignment/>
      <protection/>
    </xf>
    <xf numFmtId="0" fontId="0" fillId="0" borderId="0" xfId="0" applyFont="1" applyBorder="1" applyAlignment="1" applyProtection="1">
      <alignment horizontal="left"/>
      <protection/>
    </xf>
    <xf numFmtId="2" fontId="4" fillId="0" borderId="0" xfId="0" applyNumberFormat="1" applyFont="1" applyFill="1" applyAlignment="1" applyProtection="1">
      <alignment horizontal="right" shrinkToFit="1"/>
      <protection/>
    </xf>
    <xf numFmtId="2" fontId="4" fillId="0" borderId="0" xfId="0" applyNumberFormat="1" applyFont="1" applyAlignment="1" applyProtection="1">
      <alignment horizontal="right" shrinkToFit="1"/>
      <protection/>
    </xf>
    <xf numFmtId="0" fontId="0" fillId="8" borderId="10" xfId="0" applyFill="1" applyBorder="1" applyAlignment="1" applyProtection="1">
      <alignment shrinkToFit="1"/>
      <protection locked="0"/>
    </xf>
    <xf numFmtId="2" fontId="0" fillId="0" borderId="0" xfId="0" applyNumberFormat="1" applyFont="1" applyAlignment="1" applyProtection="1">
      <alignment horizontal="right" shrinkToFit="1"/>
      <protection/>
    </xf>
    <xf numFmtId="2" fontId="0" fillId="16" borderId="0" xfId="0" applyNumberFormat="1" applyFont="1" applyFill="1" applyAlignment="1" applyProtection="1">
      <alignment horizontal="center" shrinkToFit="1"/>
      <protection/>
    </xf>
    <xf numFmtId="2" fontId="3" fillId="16" borderId="0" xfId="0" applyNumberFormat="1" applyFont="1" applyFill="1" applyBorder="1" applyAlignment="1" applyProtection="1">
      <alignment horizontal="right" shrinkToFit="1"/>
      <protection/>
    </xf>
    <xf numFmtId="2" fontId="3" fillId="0" borderId="0" xfId="0" applyNumberFormat="1" applyFont="1" applyBorder="1" applyAlignment="1" applyProtection="1">
      <alignment horizontal="center" shrinkToFit="1"/>
      <protection/>
    </xf>
    <xf numFmtId="2" fontId="3" fillId="16" borderId="0" xfId="0" applyNumberFormat="1" applyFont="1" applyFill="1" applyBorder="1" applyAlignment="1" applyProtection="1">
      <alignment horizontal="left" shrinkToFit="1"/>
      <protection/>
    </xf>
    <xf numFmtId="2" fontId="3" fillId="16" borderId="12" xfId="0" applyNumberFormat="1" applyFont="1" applyFill="1" applyBorder="1" applyAlignment="1" applyProtection="1">
      <alignment horizontal="right" shrinkToFit="1"/>
      <protection/>
    </xf>
    <xf numFmtId="2" fontId="3" fillId="0" borderId="12" xfId="0" applyNumberFormat="1" applyFont="1" applyBorder="1" applyAlignment="1" applyProtection="1">
      <alignment horizontal="center" shrinkToFit="1"/>
      <protection/>
    </xf>
    <xf numFmtId="2" fontId="3" fillId="16" borderId="12" xfId="0" applyNumberFormat="1" applyFont="1" applyFill="1" applyBorder="1" applyAlignment="1" applyProtection="1">
      <alignment horizontal="left" shrinkToFit="1"/>
      <protection/>
    </xf>
    <xf numFmtId="0" fontId="3" fillId="0" borderId="12" xfId="0" applyFont="1" applyBorder="1" applyAlignment="1" applyProtection="1">
      <alignment horizontal="center" shrinkToFit="1"/>
      <protection/>
    </xf>
    <xf numFmtId="0" fontId="3" fillId="16" borderId="16" xfId="0" applyFont="1" applyFill="1" applyBorder="1" applyAlignment="1" applyProtection="1">
      <alignment horizontal="left" shrinkToFit="1"/>
      <protection/>
    </xf>
    <xf numFmtId="1" fontId="3" fillId="0" borderId="12" xfId="0" applyNumberFormat="1" applyFont="1" applyBorder="1" applyAlignment="1" applyProtection="1">
      <alignment horizontal="center" shrinkToFit="1"/>
      <protection/>
    </xf>
    <xf numFmtId="1" fontId="3" fillId="16" borderId="16" xfId="0" applyNumberFormat="1" applyFont="1" applyFill="1" applyBorder="1" applyAlignment="1" applyProtection="1">
      <alignment horizontal="left" shrinkToFit="1"/>
      <protection/>
    </xf>
    <xf numFmtId="0" fontId="8" fillId="0" borderId="0" xfId="0" applyFont="1" applyBorder="1" applyAlignment="1" applyProtection="1">
      <alignment horizontal="right"/>
      <protection/>
    </xf>
    <xf numFmtId="0" fontId="8" fillId="0" borderId="0" xfId="0" applyFont="1" applyAlignment="1" applyProtection="1">
      <alignment horizontal="right"/>
      <protection/>
    </xf>
    <xf numFmtId="0" fontId="8" fillId="0" borderId="0" xfId="0" applyFont="1" applyAlignment="1" applyProtection="1">
      <alignment/>
      <protection/>
    </xf>
    <xf numFmtId="0" fontId="8" fillId="0" borderId="0" xfId="0" applyFont="1" applyBorder="1" applyAlignment="1" applyProtection="1">
      <alignment/>
      <protection/>
    </xf>
    <xf numFmtId="0" fontId="4" fillId="0" borderId="0" xfId="0" applyFont="1" applyFill="1" applyBorder="1" applyAlignment="1" applyProtection="1">
      <alignment horizontal="center" vertical="center" wrapText="1"/>
      <protection/>
    </xf>
    <xf numFmtId="0" fontId="1" fillId="0" borderId="0" xfId="0" applyFont="1" applyAlignment="1" applyProtection="1">
      <alignment horizontal="left"/>
      <protection/>
    </xf>
    <xf numFmtId="0" fontId="0" fillId="0" borderId="0" xfId="0" applyFill="1" applyBorder="1" applyAlignment="1" applyProtection="1">
      <alignment/>
      <protection/>
    </xf>
    <xf numFmtId="0" fontId="1" fillId="0" borderId="0" xfId="0" applyFont="1" applyBorder="1" applyAlignment="1" applyProtection="1">
      <alignment horizontal="left"/>
      <protection/>
    </xf>
    <xf numFmtId="0" fontId="1" fillId="0" borderId="0" xfId="0" applyFont="1" applyBorder="1" applyAlignment="1" applyProtection="1">
      <alignment horizontal="right"/>
      <protection/>
    </xf>
    <xf numFmtId="0" fontId="1" fillId="0" borderId="11" xfId="0" applyFont="1" applyBorder="1" applyAlignment="1" applyProtection="1">
      <alignment horizontal="lef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Border="1" applyAlignment="1" applyProtection="1">
      <alignment vertical="top" wrapText="1"/>
      <protection/>
    </xf>
    <xf numFmtId="0" fontId="1" fillId="0" borderId="0" xfId="0" applyFont="1" applyBorder="1" applyAlignment="1" applyProtection="1">
      <alignment horizontal="right"/>
      <protection/>
    </xf>
    <xf numFmtId="0" fontId="1" fillId="0" borderId="1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Fill="1" applyAlignment="1" applyProtection="1">
      <alignment horizontal="left" vertical="center"/>
      <protection/>
    </xf>
    <xf numFmtId="0" fontId="0" fillId="0" borderId="0" xfId="0" applyFill="1" applyAlignment="1" applyProtection="1">
      <alignment/>
      <protection/>
    </xf>
    <xf numFmtId="0" fontId="0" fillId="0" borderId="0" xfId="0" applyFont="1" applyFill="1" applyBorder="1" applyAlignment="1" applyProtection="1">
      <alignment horizontal="left" vertical="center" wrapText="1"/>
      <protection/>
    </xf>
    <xf numFmtId="0" fontId="1" fillId="17" borderId="15" xfId="0" applyFont="1" applyFill="1" applyBorder="1" applyAlignment="1" applyProtection="1">
      <alignment horizontal="left" vertical="center" wrapText="1"/>
      <protection/>
    </xf>
    <xf numFmtId="0" fontId="1" fillId="17" borderId="12" xfId="0" applyFont="1" applyFill="1" applyBorder="1" applyAlignment="1" applyProtection="1">
      <alignment horizontal="left" vertical="center" wrapText="1"/>
      <protection/>
    </xf>
    <xf numFmtId="0" fontId="1" fillId="17" borderId="16" xfId="0" applyFont="1" applyFill="1" applyBorder="1" applyAlignment="1" applyProtection="1">
      <alignment horizontal="left" vertical="center" wrapText="1"/>
      <protection/>
    </xf>
    <xf numFmtId="0" fontId="1" fillId="17" borderId="12" xfId="0" applyFont="1" applyFill="1" applyBorder="1" applyAlignment="1" applyProtection="1">
      <alignment vertical="center"/>
      <protection/>
    </xf>
    <xf numFmtId="0" fontId="2" fillId="0" borderId="23" xfId="0" applyFont="1" applyFill="1" applyBorder="1" applyAlignment="1" applyProtection="1">
      <alignment vertical="center"/>
      <protection/>
    </xf>
    <xf numFmtId="0" fontId="2" fillId="0" borderId="24" xfId="0" applyFont="1" applyFill="1" applyBorder="1" applyAlignment="1" applyProtection="1">
      <alignment vertical="center"/>
      <protection/>
    </xf>
    <xf numFmtId="0" fontId="2" fillId="0" borderId="25" xfId="0" applyFont="1" applyFill="1" applyBorder="1" applyAlignment="1" applyProtection="1">
      <alignment horizontal="left" vertical="center" textRotation="90"/>
      <protection/>
    </xf>
    <xf numFmtId="0" fontId="2" fillId="0" borderId="26" xfId="0" applyFont="1" applyFill="1" applyBorder="1" applyAlignment="1" applyProtection="1">
      <alignment vertical="center"/>
      <protection/>
    </xf>
    <xf numFmtId="0" fontId="2" fillId="0" borderId="27" xfId="0" applyFont="1" applyFill="1" applyBorder="1" applyAlignment="1" applyProtection="1">
      <alignment horizontal="left" vertical="center" textRotation="90"/>
      <protection/>
    </xf>
    <xf numFmtId="0" fontId="0" fillId="0" borderId="0" xfId="0" applyFont="1" applyFill="1" applyAlignment="1" applyProtection="1">
      <alignment/>
      <protection/>
    </xf>
    <xf numFmtId="0" fontId="0" fillId="0" borderId="0" xfId="0" applyFont="1" applyFill="1" applyAlignment="1" applyProtection="1">
      <alignment horizontal="left" vertical="center"/>
      <protection/>
    </xf>
    <xf numFmtId="0" fontId="0" fillId="0" borderId="23" xfId="0" applyFont="1" applyFill="1" applyBorder="1" applyAlignment="1" applyProtection="1">
      <alignment vertical="center"/>
      <protection/>
    </xf>
    <xf numFmtId="0" fontId="0" fillId="0" borderId="23" xfId="0" applyFont="1" applyFill="1" applyBorder="1" applyAlignment="1" applyProtection="1">
      <alignment horizontal="center" vertical="center"/>
      <protection/>
    </xf>
    <xf numFmtId="0" fontId="0" fillId="0" borderId="23" xfId="0" applyBorder="1" applyAlignment="1" applyProtection="1">
      <alignment horizontal="center" vertical="center"/>
      <protection/>
    </xf>
    <xf numFmtId="0" fontId="17" fillId="18" borderId="12" xfId="0" applyFont="1" applyFill="1" applyBorder="1" applyAlignment="1" applyProtection="1">
      <alignment horizontal="left" vertical="center" wrapText="1"/>
      <protection/>
    </xf>
    <xf numFmtId="0" fontId="17" fillId="18" borderId="16" xfId="0" applyFont="1" applyFill="1" applyBorder="1" applyAlignment="1" applyProtection="1">
      <alignment horizontal="left" vertical="center" wrapText="1"/>
      <protection/>
    </xf>
    <xf numFmtId="0" fontId="5" fillId="18" borderId="0" xfId="0" applyFont="1" applyFill="1" applyBorder="1" applyAlignment="1" applyProtection="1">
      <alignment horizontal="left" vertical="center"/>
      <protection/>
    </xf>
    <xf numFmtId="0" fontId="5" fillId="18" borderId="15" xfId="0" applyFont="1" applyFill="1" applyBorder="1" applyAlignment="1" applyProtection="1">
      <alignment horizontal="left" vertical="center"/>
      <protection/>
    </xf>
    <xf numFmtId="0" fontId="5" fillId="18" borderId="12" xfId="0" applyFont="1" applyFill="1" applyBorder="1" applyAlignment="1" applyProtection="1">
      <alignment horizontal="left" vertical="center"/>
      <protection/>
    </xf>
    <xf numFmtId="0" fontId="5" fillId="18" borderId="0" xfId="0" applyFont="1" applyFill="1" applyBorder="1" applyAlignment="1" applyProtection="1">
      <alignment vertical="center"/>
      <protection/>
    </xf>
    <xf numFmtId="0" fontId="5" fillId="18" borderId="14" xfId="0" applyFont="1" applyFill="1" applyBorder="1" applyAlignment="1" applyProtection="1">
      <alignment vertical="center"/>
      <protection/>
    </xf>
    <xf numFmtId="0" fontId="5" fillId="18" borderId="15" xfId="0" applyFont="1" applyFill="1" applyBorder="1" applyAlignment="1" applyProtection="1">
      <alignment vertical="center"/>
      <protection/>
    </xf>
    <xf numFmtId="0" fontId="5" fillId="18" borderId="12" xfId="0" applyFont="1" applyFill="1" applyBorder="1" applyAlignment="1" applyProtection="1">
      <alignment vertical="center"/>
      <protection/>
    </xf>
    <xf numFmtId="0" fontId="5" fillId="18" borderId="16" xfId="0" applyFont="1" applyFill="1" applyBorder="1" applyAlignment="1" applyProtection="1">
      <alignment vertical="center"/>
      <protection/>
    </xf>
    <xf numFmtId="0" fontId="5" fillId="18" borderId="11" xfId="0" applyFont="1" applyFill="1" applyBorder="1" applyAlignment="1" applyProtection="1">
      <alignment horizontal="left" vertical="center" indent="1"/>
      <protection/>
    </xf>
    <xf numFmtId="0" fontId="0" fillId="0" borderId="0" xfId="0" applyBorder="1" applyAlignment="1" applyProtection="1">
      <alignment horizontal="left"/>
      <protection/>
    </xf>
    <xf numFmtId="0" fontId="0" fillId="0" borderId="0" xfId="0" applyFont="1" applyAlignment="1" applyProtection="1">
      <alignment/>
      <protection/>
    </xf>
    <xf numFmtId="0" fontId="0" fillId="0" borderId="0" xfId="0" applyBorder="1" applyAlignment="1" applyProtection="1">
      <alignment horizontal="center"/>
      <protection/>
    </xf>
    <xf numFmtId="0" fontId="21" fillId="0" borderId="0" xfId="0" applyFont="1" applyAlignment="1" applyProtection="1">
      <alignment/>
      <protection/>
    </xf>
    <xf numFmtId="0" fontId="21" fillId="18" borderId="28" xfId="0" applyFont="1" applyFill="1" applyBorder="1" applyAlignment="1" applyProtection="1">
      <alignment horizontal="center" vertical="center" textRotation="90"/>
      <protection/>
    </xf>
    <xf numFmtId="0" fontId="5" fillId="18" borderId="15" xfId="0" applyFont="1" applyFill="1" applyBorder="1" applyAlignment="1" applyProtection="1">
      <alignment horizontal="left" vertical="center" indent="1"/>
      <protection/>
    </xf>
    <xf numFmtId="0" fontId="5" fillId="18" borderId="12" xfId="0" applyFont="1" applyFill="1" applyBorder="1" applyAlignment="1" applyProtection="1">
      <alignment horizontal="left" vertical="center" indent="1"/>
      <protection/>
    </xf>
    <xf numFmtId="0" fontId="0" fillId="0" borderId="0" xfId="0" applyFont="1" applyAlignment="1" applyProtection="1">
      <alignment horizontal="left"/>
      <protection/>
    </xf>
    <xf numFmtId="0" fontId="20" fillId="18" borderId="11" xfId="0" applyFont="1" applyFill="1" applyBorder="1" applyAlignment="1" applyProtection="1">
      <alignment horizontal="center" vertical="center" textRotation="90"/>
      <protection/>
    </xf>
    <xf numFmtId="0" fontId="0" fillId="0" borderId="0" xfId="0" applyFont="1" applyFill="1" applyBorder="1" applyAlignment="1" applyProtection="1">
      <alignment/>
      <protection/>
    </xf>
    <xf numFmtId="0" fontId="22" fillId="18" borderId="12" xfId="0" applyFont="1" applyFill="1" applyBorder="1" applyAlignment="1" applyProtection="1">
      <alignment vertical="center"/>
      <protection/>
    </xf>
    <xf numFmtId="0" fontId="23" fillId="18" borderId="16" xfId="0" applyFont="1" applyFill="1" applyBorder="1" applyAlignment="1" applyProtection="1">
      <alignment horizontal="right" vertical="center"/>
      <protection/>
    </xf>
    <xf numFmtId="0" fontId="22" fillId="18" borderId="28" xfId="0" applyFont="1" applyFill="1" applyBorder="1" applyAlignment="1" applyProtection="1">
      <alignment vertical="center"/>
      <protection/>
    </xf>
    <xf numFmtId="0" fontId="22" fillId="18" borderId="29" xfId="0" applyFont="1" applyFill="1" applyBorder="1" applyAlignment="1" applyProtection="1">
      <alignment vertical="center"/>
      <protection/>
    </xf>
    <xf numFmtId="0" fontId="23" fillId="18" borderId="30" xfId="0" applyFont="1" applyFill="1" applyBorder="1" applyAlignment="1" applyProtection="1">
      <alignment horizontal="right" vertical="center"/>
      <protection/>
    </xf>
    <xf numFmtId="0" fontId="1" fillId="16" borderId="15" xfId="0" applyFont="1" applyFill="1" applyBorder="1" applyAlignment="1" applyProtection="1">
      <alignment horizontal="left" vertical="center"/>
      <protection/>
    </xf>
    <xf numFmtId="0" fontId="0" fillId="17" borderId="24" xfId="0" applyFill="1" applyBorder="1" applyAlignment="1" applyProtection="1">
      <alignment horizontal="left" vertical="center"/>
      <protection/>
    </xf>
    <xf numFmtId="0" fontId="1" fillId="17" borderId="24" xfId="0" applyFont="1" applyFill="1" applyBorder="1" applyAlignment="1" applyProtection="1">
      <alignment horizontal="left" vertical="center" wrapText="1"/>
      <protection/>
    </xf>
    <xf numFmtId="0" fontId="1" fillId="17" borderId="31" xfId="0" applyFont="1" applyFill="1" applyBorder="1" applyAlignment="1" applyProtection="1">
      <alignment horizontal="left" vertical="center" wrapText="1"/>
      <protection/>
    </xf>
    <xf numFmtId="0" fontId="0" fillId="0" borderId="0" xfId="0" applyFont="1" applyFill="1" applyAlignment="1" applyProtection="1">
      <alignment vertical="top"/>
      <protection/>
    </xf>
    <xf numFmtId="0" fontId="0" fillId="2" borderId="23" xfId="0" applyFont="1" applyFill="1" applyBorder="1" applyAlignment="1" applyProtection="1">
      <alignment horizontal="center" vertical="center" wrapText="1"/>
      <protection/>
    </xf>
    <xf numFmtId="0" fontId="0" fillId="2" borderId="0" xfId="0" applyFill="1" applyAlignment="1" applyProtection="1">
      <alignment vertical="center"/>
      <protection/>
    </xf>
    <xf numFmtId="0" fontId="1" fillId="0" borderId="15" xfId="0" applyFont="1" applyFill="1" applyBorder="1" applyAlignment="1" applyProtection="1">
      <alignment horizontal="left"/>
      <protection/>
    </xf>
    <xf numFmtId="0" fontId="0" fillId="0" borderId="12" xfId="0" applyFill="1" applyBorder="1" applyAlignment="1" applyProtection="1">
      <alignment horizontal="right"/>
      <protection/>
    </xf>
    <xf numFmtId="172" fontId="0" fillId="0" borderId="32" xfId="0" applyNumberFormat="1" applyFill="1" applyBorder="1" applyAlignment="1" applyProtection="1">
      <alignment/>
      <protection/>
    </xf>
    <xf numFmtId="172" fontId="0" fillId="0" borderId="12" xfId="0" applyNumberFormat="1" applyFill="1" applyBorder="1" applyAlignment="1" applyProtection="1">
      <alignment/>
      <protection/>
    </xf>
    <xf numFmtId="0" fontId="19" fillId="0" borderId="0" xfId="0" applyFont="1" applyBorder="1" applyAlignment="1" applyProtection="1">
      <alignment horizontal="left"/>
      <protection/>
    </xf>
    <xf numFmtId="0" fontId="16" fillId="0" borderId="0" xfId="0" applyFont="1" applyBorder="1" applyAlignment="1" applyProtection="1">
      <alignment horizontal="right"/>
      <protection/>
    </xf>
    <xf numFmtId="0" fontId="17" fillId="18" borderId="0" xfId="0" applyFont="1" applyFill="1" applyBorder="1" applyAlignment="1" applyProtection="1">
      <alignment vertical="center" wrapText="1"/>
      <protection/>
    </xf>
    <xf numFmtId="0" fontId="17" fillId="18" borderId="14" xfId="0" applyFont="1" applyFill="1" applyBorder="1" applyAlignment="1" applyProtection="1">
      <alignment vertical="center" wrapText="1"/>
      <protection/>
    </xf>
    <xf numFmtId="0" fontId="22" fillId="18" borderId="30" xfId="0" applyFont="1" applyFill="1" applyBorder="1" applyAlignment="1" applyProtection="1">
      <alignment horizontal="left" vertical="center" indent="2"/>
      <protection/>
    </xf>
    <xf numFmtId="0" fontId="1" fillId="17" borderId="23" xfId="0" applyFont="1" applyFill="1" applyBorder="1" applyAlignment="1" applyProtection="1">
      <alignment horizontal="left" vertical="center" wrapText="1" indent="1"/>
      <protection/>
    </xf>
    <xf numFmtId="0" fontId="0" fillId="0" borderId="33" xfId="0" applyBorder="1" applyAlignment="1" applyProtection="1">
      <alignment/>
      <protection/>
    </xf>
    <xf numFmtId="0" fontId="1" fillId="0" borderId="10" xfId="0" applyFont="1" applyBorder="1" applyAlignment="1" applyProtection="1">
      <alignment horizontal="center"/>
      <protection/>
    </xf>
    <xf numFmtId="0" fontId="2" fillId="17" borderId="31" xfId="0" applyFont="1" applyFill="1" applyBorder="1" applyAlignment="1" applyProtection="1">
      <alignment horizontal="center" vertical="center" wrapText="1"/>
      <protection/>
    </xf>
    <xf numFmtId="0" fontId="0" fillId="17" borderId="25" xfId="0" applyFont="1" applyFill="1" applyBorder="1" applyAlignment="1" applyProtection="1">
      <alignment vertical="center" wrapText="1"/>
      <protection/>
    </xf>
    <xf numFmtId="0" fontId="0" fillId="17" borderId="34" xfId="0" applyFont="1" applyFill="1" applyBorder="1" applyAlignment="1" applyProtection="1">
      <alignment vertical="center" wrapText="1"/>
      <protection/>
    </xf>
    <xf numFmtId="0" fontId="0" fillId="8" borderId="35" xfId="0" applyFill="1" applyBorder="1" applyAlignment="1" applyProtection="1">
      <alignment shrinkToFit="1"/>
      <protection locked="0"/>
    </xf>
    <xf numFmtId="0" fontId="0" fillId="8" borderId="36" xfId="0" applyFill="1" applyBorder="1" applyAlignment="1" applyProtection="1">
      <alignment shrinkToFit="1"/>
      <protection locked="0"/>
    </xf>
    <xf numFmtId="0" fontId="0" fillId="0" borderId="37" xfId="0" applyBorder="1" applyAlignment="1" applyProtection="1">
      <alignment/>
      <protection/>
    </xf>
    <xf numFmtId="2" fontId="0" fillId="8" borderId="38" xfId="0" applyNumberFormat="1" applyFill="1" applyBorder="1" applyAlignment="1" applyProtection="1">
      <alignment shrinkToFit="1"/>
      <protection locked="0"/>
    </xf>
    <xf numFmtId="2" fontId="0" fillId="8" borderId="36" xfId="0" applyNumberFormat="1" applyFill="1" applyBorder="1" applyAlignment="1" applyProtection="1">
      <alignment shrinkToFit="1"/>
      <protection locked="0"/>
    </xf>
    <xf numFmtId="0" fontId="0" fillId="0" borderId="39" xfId="0" applyBorder="1" applyAlignment="1" applyProtection="1">
      <alignment/>
      <protection/>
    </xf>
    <xf numFmtId="2" fontId="0" fillId="8" borderId="40" xfId="0" applyNumberFormat="1" applyFill="1" applyBorder="1" applyAlignment="1" applyProtection="1">
      <alignment shrinkToFit="1"/>
      <protection locked="0"/>
    </xf>
    <xf numFmtId="0" fontId="0" fillId="0" borderId="0" xfId="0" applyFont="1" applyFill="1" applyBorder="1" applyAlignment="1" applyProtection="1">
      <alignment vertical="top" wrapText="1"/>
      <protection/>
    </xf>
    <xf numFmtId="2" fontId="4" fillId="0" borderId="0" xfId="0" applyNumberFormat="1" applyFont="1" applyFill="1" applyAlignment="1" applyProtection="1">
      <alignment shrinkToFit="1"/>
      <protection/>
    </xf>
    <xf numFmtId="0" fontId="4" fillId="0" borderId="0" xfId="0" applyFont="1" applyBorder="1" applyAlignment="1" applyProtection="1">
      <alignment/>
      <protection/>
    </xf>
    <xf numFmtId="0" fontId="5" fillId="0" borderId="0" xfId="0" applyFont="1" applyFill="1" applyBorder="1" applyAlignment="1" applyProtection="1">
      <alignment vertical="center"/>
      <protection hidden="1"/>
    </xf>
    <xf numFmtId="0" fontId="0" fillId="17" borderId="41" xfId="0" applyFont="1" applyFill="1" applyBorder="1" applyAlignment="1" applyProtection="1">
      <alignment horizontal="center" vertical="center" textRotation="180"/>
      <protection/>
    </xf>
    <xf numFmtId="0" fontId="2" fillId="17" borderId="42" xfId="0" applyFont="1" applyFill="1" applyBorder="1" applyAlignment="1" applyProtection="1">
      <alignment horizontal="left"/>
      <protection/>
    </xf>
    <xf numFmtId="0" fontId="19" fillId="17" borderId="42" xfId="0" applyFont="1" applyFill="1" applyBorder="1" applyAlignment="1" applyProtection="1">
      <alignment/>
      <protection/>
    </xf>
    <xf numFmtId="0" fontId="19" fillId="17" borderId="42" xfId="0" applyFont="1" applyFill="1" applyBorder="1" applyAlignment="1" applyProtection="1">
      <alignment horizontal="center"/>
      <protection/>
    </xf>
    <xf numFmtId="0" fontId="2" fillId="17" borderId="42" xfId="0" applyFont="1" applyFill="1" applyBorder="1" applyAlignment="1" applyProtection="1">
      <alignment/>
      <protection/>
    </xf>
    <xf numFmtId="2" fontId="4" fillId="0" borderId="15" xfId="0" applyNumberFormat="1" applyFont="1" applyFill="1" applyBorder="1" applyAlignment="1" applyProtection="1">
      <alignment/>
      <protection/>
    </xf>
    <xf numFmtId="2" fontId="4" fillId="0" borderId="12" xfId="0" applyNumberFormat="1" applyFont="1" applyFill="1" applyBorder="1" applyAlignment="1" applyProtection="1">
      <alignment/>
      <protection/>
    </xf>
    <xf numFmtId="0" fontId="4" fillId="0" borderId="12" xfId="0" applyFont="1" applyFill="1" applyBorder="1" applyAlignment="1" applyProtection="1">
      <alignment/>
      <protection/>
    </xf>
    <xf numFmtId="0" fontId="0" fillId="0" borderId="16" xfId="0" applyFill="1" applyBorder="1" applyAlignment="1" applyProtection="1">
      <alignment wrapText="1"/>
      <protection/>
    </xf>
    <xf numFmtId="0" fontId="0" fillId="0" borderId="0" xfId="0" applyFont="1" applyAlignment="1" applyProtection="1">
      <alignment horizontal="right"/>
      <protection/>
    </xf>
    <xf numFmtId="0" fontId="0" fillId="8" borderId="0" xfId="0" applyFill="1" applyAlignment="1" applyProtection="1">
      <alignment horizontal="right" shrinkToFit="1"/>
      <protection locked="0"/>
    </xf>
    <xf numFmtId="0" fontId="0" fillId="8" borderId="36" xfId="0" applyFill="1" applyBorder="1" applyAlignment="1" applyProtection="1">
      <alignment horizontal="right" shrinkToFit="1"/>
      <protection locked="0"/>
    </xf>
    <xf numFmtId="0" fontId="1" fillId="17" borderId="15" xfId="0" applyFont="1" applyFill="1" applyBorder="1" applyAlignment="1" applyProtection="1">
      <alignment horizontal="left" vertical="center" indent="1"/>
      <protection/>
    </xf>
    <xf numFmtId="0" fontId="17" fillId="0" borderId="0" xfId="0" applyFont="1" applyFill="1" applyBorder="1" applyAlignment="1" applyProtection="1">
      <alignment horizontal="left" vertical="center"/>
      <protection hidden="1"/>
    </xf>
    <xf numFmtId="0" fontId="4" fillId="0" borderId="0" xfId="0" applyFont="1" applyFill="1" applyBorder="1" applyAlignment="1" applyProtection="1">
      <alignment/>
      <protection hidden="1"/>
    </xf>
    <xf numFmtId="0" fontId="17" fillId="0" borderId="0" xfId="0" applyFont="1" applyFill="1" applyBorder="1" applyAlignment="1" applyProtection="1">
      <alignment vertical="top" wrapText="1"/>
      <protection hidden="1"/>
    </xf>
    <xf numFmtId="0" fontId="4" fillId="0" borderId="0" xfId="0" applyFont="1" applyFill="1" applyBorder="1" applyAlignment="1" applyProtection="1">
      <alignment vertical="top" wrapText="1"/>
      <protection hidden="1"/>
    </xf>
    <xf numFmtId="0" fontId="0" fillId="16" borderId="22" xfId="0" applyFont="1" applyFill="1" applyBorder="1" applyAlignment="1" applyProtection="1">
      <alignment horizontal="center" vertical="center" textRotation="90"/>
      <protection/>
    </xf>
    <xf numFmtId="0" fontId="2" fillId="16" borderId="0" xfId="0" applyFont="1" applyFill="1" applyBorder="1" applyAlignment="1" applyProtection="1">
      <alignment horizontal="left" vertical="center"/>
      <protection/>
    </xf>
    <xf numFmtId="0" fontId="2" fillId="16" borderId="0" xfId="0" applyFont="1" applyFill="1" applyBorder="1" applyAlignment="1" applyProtection="1">
      <alignment vertical="center" wrapText="1"/>
      <protection/>
    </xf>
    <xf numFmtId="0" fontId="9" fillId="16" borderId="0" xfId="53" applyFill="1" applyBorder="1" applyAlignment="1" applyProtection="1">
      <alignment horizontal="center"/>
      <protection/>
    </xf>
    <xf numFmtId="0" fontId="2" fillId="16" borderId="0" xfId="0" applyFont="1" applyFill="1" applyBorder="1" applyAlignment="1" applyProtection="1">
      <alignment vertical="center"/>
      <protection/>
    </xf>
    <xf numFmtId="0" fontId="1" fillId="16" borderId="0" xfId="0" applyFont="1" applyFill="1" applyBorder="1" applyAlignment="1" applyProtection="1">
      <alignment horizontal="center" vertical="center" wrapText="1"/>
      <protection/>
    </xf>
    <xf numFmtId="0" fontId="24" fillId="16" borderId="0" xfId="0" applyFont="1" applyFill="1" applyBorder="1" applyAlignment="1" applyProtection="1">
      <alignment horizontal="right"/>
      <protection/>
    </xf>
    <xf numFmtId="0" fontId="2" fillId="16" borderId="14" xfId="0" applyFont="1" applyFill="1" applyBorder="1" applyAlignment="1" applyProtection="1">
      <alignment vertical="center"/>
      <protection/>
    </xf>
    <xf numFmtId="0" fontId="0" fillId="16" borderId="15" xfId="0" applyFont="1" applyFill="1" applyBorder="1" applyAlignment="1" applyProtection="1">
      <alignment horizontal="center" vertical="top" textRotation="90"/>
      <protection/>
    </xf>
    <xf numFmtId="0" fontId="2" fillId="16" borderId="12" xfId="0" applyFont="1" applyFill="1" applyBorder="1" applyAlignment="1" applyProtection="1">
      <alignment horizontal="left" vertical="top"/>
      <protection/>
    </xf>
    <xf numFmtId="0" fontId="2" fillId="16" borderId="12" xfId="0" applyFont="1" applyFill="1" applyBorder="1" applyAlignment="1" applyProtection="1">
      <alignment vertical="top"/>
      <protection/>
    </xf>
    <xf numFmtId="0" fontId="2" fillId="16" borderId="12" xfId="0" applyFont="1" applyFill="1" applyBorder="1" applyAlignment="1" applyProtection="1">
      <alignment vertical="top" wrapText="1"/>
      <protection/>
    </xf>
    <xf numFmtId="0" fontId="9" fillId="16" borderId="12" xfId="53" applyFill="1" applyBorder="1" applyAlignment="1" applyProtection="1">
      <alignment horizontal="center" vertical="top"/>
      <protection/>
    </xf>
    <xf numFmtId="0" fontId="2" fillId="16" borderId="16" xfId="0" applyFont="1" applyFill="1" applyBorder="1" applyAlignment="1" applyProtection="1">
      <alignment vertical="top"/>
      <protection/>
    </xf>
    <xf numFmtId="1" fontId="0" fillId="8" borderId="43" xfId="0" applyNumberFormat="1" applyFill="1" applyBorder="1" applyAlignment="1" applyProtection="1">
      <alignment shrinkToFit="1"/>
      <protection locked="0"/>
    </xf>
    <xf numFmtId="0" fontId="0" fillId="0" borderId="0" xfId="0" applyFill="1" applyBorder="1" applyAlignment="1" applyProtection="1">
      <alignment vertical="center" wrapText="1"/>
      <protection/>
    </xf>
    <xf numFmtId="0" fontId="1" fillId="19" borderId="44" xfId="0" applyFont="1" applyFill="1" applyBorder="1" applyAlignment="1" applyProtection="1">
      <alignment horizontal="left" vertical="center"/>
      <protection hidden="1"/>
    </xf>
    <xf numFmtId="0" fontId="5" fillId="19" borderId="29" xfId="0" applyFont="1" applyFill="1" applyBorder="1" applyAlignment="1" applyProtection="1">
      <alignment vertical="center"/>
      <protection hidden="1"/>
    </xf>
    <xf numFmtId="0" fontId="4" fillId="19" borderId="45" xfId="0" applyFont="1" applyFill="1" applyBorder="1" applyAlignment="1" applyProtection="1">
      <alignment/>
      <protection hidden="1"/>
    </xf>
    <xf numFmtId="0" fontId="1" fillId="17" borderId="24" xfId="0" applyFont="1" applyFill="1" applyBorder="1" applyAlignment="1" applyProtection="1">
      <alignment horizontal="center" vertical="center" wrapText="1"/>
      <protection/>
    </xf>
    <xf numFmtId="0" fontId="2" fillId="8" borderId="12" xfId="0" applyFont="1" applyFill="1" applyBorder="1" applyAlignment="1" applyProtection="1">
      <alignment horizontal="center" vertical="center" wrapText="1"/>
      <protection locked="0"/>
    </xf>
    <xf numFmtId="0" fontId="2" fillId="8" borderId="31" xfId="0" applyFont="1" applyFill="1" applyBorder="1" applyAlignment="1" applyProtection="1">
      <alignment horizontal="center" vertical="center" wrapText="1"/>
      <protection locked="0"/>
    </xf>
    <xf numFmtId="0" fontId="2" fillId="8" borderId="46" xfId="0" applyFont="1" applyFill="1" applyBorder="1" applyAlignment="1" applyProtection="1">
      <alignment horizontal="center" vertical="center" wrapText="1"/>
      <protection locked="0"/>
    </xf>
    <xf numFmtId="0" fontId="2" fillId="8" borderId="19" xfId="0" applyFont="1" applyFill="1" applyBorder="1" applyAlignment="1" applyProtection="1">
      <alignment horizontal="center" vertical="center" wrapText="1"/>
      <protection locked="0"/>
    </xf>
    <xf numFmtId="0" fontId="0" fillId="0" borderId="0" xfId="0" applyFont="1" applyFill="1" applyBorder="1" applyAlignment="1" applyProtection="1">
      <alignment/>
      <protection/>
    </xf>
    <xf numFmtId="0" fontId="1" fillId="0" borderId="0" xfId="0" applyFont="1" applyFill="1" applyBorder="1" applyAlignment="1" applyProtection="1">
      <alignment vertical="center" wrapText="1"/>
      <protection/>
    </xf>
    <xf numFmtId="0" fontId="1" fillId="17" borderId="25" xfId="0" applyFont="1" applyFill="1" applyBorder="1" applyAlignment="1" applyProtection="1">
      <alignment horizontal="left" vertical="center" wrapText="1"/>
      <protection/>
    </xf>
    <xf numFmtId="0" fontId="2" fillId="0" borderId="24" xfId="0" applyFont="1" applyFill="1" applyBorder="1" applyAlignment="1" applyProtection="1">
      <alignment horizontal="center" vertical="center" wrapText="1"/>
      <protection/>
    </xf>
    <xf numFmtId="9" fontId="0" fillId="16" borderId="0" xfId="0" applyNumberFormat="1" applyFont="1" applyFill="1" applyBorder="1" applyAlignment="1" applyProtection="1">
      <alignment shrinkToFit="1"/>
      <protection/>
    </xf>
    <xf numFmtId="9" fontId="0" fillId="16" borderId="10" xfId="0" applyNumberFormat="1" applyFont="1" applyFill="1" applyBorder="1" applyAlignment="1" applyProtection="1">
      <alignment shrinkToFit="1"/>
      <protection/>
    </xf>
    <xf numFmtId="1" fontId="0" fillId="0" borderId="0" xfId="0" applyNumberFormat="1" applyAlignment="1" applyProtection="1">
      <alignment/>
      <protection/>
    </xf>
    <xf numFmtId="0" fontId="0" fillId="17" borderId="42" xfId="0" applyFont="1" applyFill="1" applyBorder="1" applyAlignment="1" applyProtection="1">
      <alignment/>
      <protection/>
    </xf>
    <xf numFmtId="0" fontId="0" fillId="17" borderId="42" xfId="0" applyFont="1" applyFill="1" applyBorder="1" applyAlignment="1" applyProtection="1">
      <alignment horizontal="left" vertical="top"/>
      <protection/>
    </xf>
    <xf numFmtId="0" fontId="0" fillId="17" borderId="34" xfId="0" applyFont="1" applyFill="1" applyBorder="1" applyAlignment="1" applyProtection="1">
      <alignment/>
      <protection/>
    </xf>
    <xf numFmtId="0" fontId="0" fillId="16" borderId="0" xfId="0" applyFont="1" applyFill="1" applyBorder="1" applyAlignment="1" applyProtection="1">
      <alignment horizontal="center" shrinkToFit="1"/>
      <protection/>
    </xf>
    <xf numFmtId="0" fontId="0" fillId="0" borderId="14" xfId="0" applyFont="1" applyBorder="1" applyAlignment="1" applyProtection="1">
      <alignment horizontal="right" shrinkToFit="1"/>
      <protection/>
    </xf>
    <xf numFmtId="1" fontId="0" fillId="16" borderId="0" xfId="0" applyNumberFormat="1" applyFont="1" applyFill="1" applyBorder="1" applyAlignment="1" applyProtection="1">
      <alignment horizontal="center" shrinkToFit="1"/>
      <protection/>
    </xf>
    <xf numFmtId="1" fontId="0" fillId="0" borderId="14" xfId="0" applyNumberFormat="1" applyFont="1" applyBorder="1" applyAlignment="1" applyProtection="1">
      <alignment horizontal="left" shrinkToFit="1"/>
      <protection/>
    </xf>
    <xf numFmtId="0" fontId="29" fillId="18" borderId="12" xfId="0" applyFont="1" applyFill="1" applyBorder="1" applyAlignment="1" applyProtection="1">
      <alignment horizontal="left" vertical="center"/>
      <protection/>
    </xf>
    <xf numFmtId="0" fontId="33" fillId="18" borderId="29" xfId="0" applyFont="1" applyFill="1" applyBorder="1" applyAlignment="1" applyProtection="1">
      <alignment horizontal="center" vertical="center"/>
      <protection/>
    </xf>
    <xf numFmtId="0" fontId="33" fillId="18" borderId="12" xfId="0" applyFont="1" applyFill="1" applyBorder="1" applyAlignment="1" applyProtection="1">
      <alignment horizontal="center" vertical="center"/>
      <protection/>
    </xf>
    <xf numFmtId="0" fontId="34" fillId="18" borderId="29" xfId="0" applyFont="1" applyFill="1" applyBorder="1" applyAlignment="1" applyProtection="1">
      <alignment horizontal="left" vertical="center"/>
      <protection/>
    </xf>
    <xf numFmtId="2" fontId="0" fillId="0" borderId="10" xfId="0" applyNumberFormat="1" applyFont="1" applyBorder="1" applyAlignment="1" applyProtection="1">
      <alignment horizontal="right" shrinkToFit="1"/>
      <protection/>
    </xf>
    <xf numFmtId="2" fontId="3" fillId="16" borderId="47" xfId="0" applyNumberFormat="1" applyFont="1" applyFill="1" applyBorder="1" applyAlignment="1" applyProtection="1">
      <alignment horizontal="right" shrinkToFit="1"/>
      <protection/>
    </xf>
    <xf numFmtId="0" fontId="3" fillId="0" borderId="10" xfId="0" applyFont="1" applyBorder="1" applyAlignment="1" applyProtection="1">
      <alignment/>
      <protection/>
    </xf>
    <xf numFmtId="2" fontId="4" fillId="0" borderId="10" xfId="0" applyNumberFormat="1" applyFont="1" applyBorder="1" applyAlignment="1" applyProtection="1">
      <alignment horizontal="right" shrinkToFit="1"/>
      <protection/>
    </xf>
    <xf numFmtId="2" fontId="3" fillId="0" borderId="10" xfId="0" applyNumberFormat="1" applyFont="1" applyFill="1" applyBorder="1" applyAlignment="1" applyProtection="1">
      <alignment horizontal="right"/>
      <protection/>
    </xf>
    <xf numFmtId="2" fontId="3" fillId="16" borderId="10" xfId="0" applyNumberFormat="1" applyFont="1" applyFill="1" applyBorder="1" applyAlignment="1" applyProtection="1">
      <alignment horizontal="right" shrinkToFit="1"/>
      <protection/>
    </xf>
    <xf numFmtId="0" fontId="0" fillId="0" borderId="10" xfId="0" applyFont="1" applyBorder="1" applyAlignment="1" applyProtection="1">
      <alignment horizontal="right" shrinkToFit="1"/>
      <protection/>
    </xf>
    <xf numFmtId="1" fontId="3" fillId="16" borderId="47" xfId="0" applyNumberFormat="1" applyFont="1" applyFill="1" applyBorder="1" applyAlignment="1" applyProtection="1">
      <alignment horizontal="right" shrinkToFit="1"/>
      <protection/>
    </xf>
    <xf numFmtId="1" fontId="0" fillId="0" borderId="10" xfId="0" applyNumberFormat="1" applyFont="1" applyBorder="1" applyAlignment="1" applyProtection="1">
      <alignment horizontal="right" shrinkToFit="1"/>
      <protection/>
    </xf>
    <xf numFmtId="0" fontId="0" fillId="0" borderId="0" xfId="0" applyFont="1" applyFill="1" applyBorder="1" applyAlignment="1" applyProtection="1">
      <alignment/>
      <protection/>
    </xf>
    <xf numFmtId="2" fontId="0" fillId="0" borderId="0" xfId="0" applyNumberFormat="1" applyAlignment="1" applyProtection="1">
      <alignment/>
      <protection/>
    </xf>
    <xf numFmtId="0" fontId="0" fillId="0" borderId="0" xfId="0" applyAlignment="1" applyProtection="1" quotePrefix="1">
      <alignment/>
      <protection/>
    </xf>
    <xf numFmtId="0" fontId="0" fillId="0" borderId="48" xfId="0" applyBorder="1" applyAlignment="1" applyProtection="1">
      <alignment/>
      <protection/>
    </xf>
    <xf numFmtId="2" fontId="4" fillId="0" borderId="48" xfId="0" applyNumberFormat="1" applyFont="1" applyFill="1" applyBorder="1" applyAlignment="1" applyProtection="1">
      <alignment horizontal="right" shrinkToFit="1"/>
      <protection/>
    </xf>
    <xf numFmtId="2" fontId="0" fillId="16" borderId="0" xfId="0" applyNumberFormat="1" applyFont="1" applyFill="1" applyBorder="1" applyAlignment="1" applyProtection="1">
      <alignment horizontal="center" shrinkToFit="1"/>
      <protection/>
    </xf>
    <xf numFmtId="2" fontId="4" fillId="0" borderId="21" xfId="0" applyNumberFormat="1" applyFont="1" applyFill="1" applyBorder="1" applyAlignment="1" applyProtection="1">
      <alignment horizontal="right" shrinkToFit="1"/>
      <protection/>
    </xf>
    <xf numFmtId="2" fontId="3" fillId="16" borderId="49" xfId="0" applyNumberFormat="1" applyFont="1" applyFill="1" applyBorder="1" applyAlignment="1" applyProtection="1">
      <alignment horizontal="right" shrinkToFit="1"/>
      <protection/>
    </xf>
    <xf numFmtId="2" fontId="3" fillId="16" borderId="32" xfId="0" applyNumberFormat="1" applyFont="1" applyFill="1" applyBorder="1" applyAlignment="1" applyProtection="1">
      <alignment horizontal="left" shrinkToFit="1"/>
      <protection/>
    </xf>
    <xf numFmtId="0" fontId="3" fillId="0" borderId="48" xfId="0" applyFont="1" applyBorder="1" applyAlignment="1" applyProtection="1">
      <alignment/>
      <protection/>
    </xf>
    <xf numFmtId="0" fontId="3" fillId="0" borderId="21" xfId="0" applyFont="1" applyBorder="1" applyAlignment="1" applyProtection="1">
      <alignment horizontal="left"/>
      <protection/>
    </xf>
    <xf numFmtId="2" fontId="3" fillId="0" borderId="48" xfId="0" applyNumberFormat="1" applyFont="1" applyFill="1" applyBorder="1" applyAlignment="1" applyProtection="1">
      <alignment horizontal="right"/>
      <protection/>
    </xf>
    <xf numFmtId="2" fontId="3" fillId="0" borderId="21" xfId="0" applyNumberFormat="1" applyFont="1" applyFill="1" applyBorder="1" applyAlignment="1" applyProtection="1">
      <alignment horizontal="left"/>
      <protection/>
    </xf>
    <xf numFmtId="2" fontId="0" fillId="0" borderId="48" xfId="0" applyNumberFormat="1" applyFont="1" applyBorder="1" applyAlignment="1" applyProtection="1">
      <alignment horizontal="right" shrinkToFit="1"/>
      <protection/>
    </xf>
    <xf numFmtId="2" fontId="4" fillId="0" borderId="21" xfId="0" applyNumberFormat="1" applyFont="1" applyBorder="1" applyAlignment="1" applyProtection="1">
      <alignment horizontal="left" shrinkToFit="1"/>
      <protection/>
    </xf>
    <xf numFmtId="2" fontId="3" fillId="0" borderId="50" xfId="0" applyNumberFormat="1" applyFont="1" applyBorder="1" applyAlignment="1" applyProtection="1">
      <alignment horizontal="center" shrinkToFit="1"/>
      <protection/>
    </xf>
    <xf numFmtId="2" fontId="3" fillId="16" borderId="51" xfId="0" applyNumberFormat="1" applyFont="1" applyFill="1" applyBorder="1" applyAlignment="1" applyProtection="1">
      <alignment horizontal="left" shrinkToFit="1"/>
      <protection/>
    </xf>
    <xf numFmtId="2" fontId="4" fillId="0" borderId="48" xfId="0" applyNumberFormat="1" applyFont="1" applyBorder="1" applyAlignment="1" applyProtection="1">
      <alignment horizontal="right" shrinkToFit="1"/>
      <protection/>
    </xf>
    <xf numFmtId="2" fontId="4" fillId="0" borderId="21" xfId="0" applyNumberFormat="1" applyFont="1" applyBorder="1" applyAlignment="1" applyProtection="1">
      <alignment horizontal="right" shrinkToFit="1"/>
      <protection/>
    </xf>
    <xf numFmtId="2" fontId="3" fillId="16" borderId="52" xfId="0" applyNumberFormat="1" applyFont="1" applyFill="1" applyBorder="1" applyAlignment="1" applyProtection="1">
      <alignment horizontal="right" shrinkToFit="1"/>
      <protection/>
    </xf>
    <xf numFmtId="0" fontId="4" fillId="0" borderId="0" xfId="0" applyFont="1" applyAlignment="1" applyProtection="1">
      <alignment horizontal="right"/>
      <protection/>
    </xf>
    <xf numFmtId="0" fontId="4" fillId="0" borderId="0" xfId="0" applyFont="1" applyAlignment="1" applyProtection="1">
      <alignment/>
      <protection/>
    </xf>
    <xf numFmtId="0" fontId="4" fillId="0" borderId="12" xfId="0" applyFont="1" applyBorder="1" applyAlignment="1" applyProtection="1">
      <alignment/>
      <protection/>
    </xf>
    <xf numFmtId="0" fontId="0" fillId="0" borderId="0" xfId="0" applyFont="1" applyAlignment="1" applyProtection="1">
      <alignment/>
      <protection/>
    </xf>
    <xf numFmtId="172" fontId="0" fillId="0" borderId="0" xfId="0" applyNumberFormat="1" applyAlignment="1" applyProtection="1">
      <alignment/>
      <protection/>
    </xf>
    <xf numFmtId="174" fontId="4" fillId="0" borderId="21" xfId="0" applyNumberFormat="1" applyFont="1" applyFill="1" applyBorder="1" applyAlignment="1" applyProtection="1">
      <alignment horizontal="right" shrinkToFit="1"/>
      <protection/>
    </xf>
    <xf numFmtId="0" fontId="7" fillId="0" borderId="0" xfId="0" applyFont="1" applyAlignment="1" applyProtection="1">
      <alignment/>
      <protection/>
    </xf>
    <xf numFmtId="2" fontId="7" fillId="0" borderId="0" xfId="0" applyNumberFormat="1" applyFont="1" applyAlignment="1" applyProtection="1">
      <alignment shrinkToFit="1"/>
      <protection/>
    </xf>
    <xf numFmtId="0" fontId="4" fillId="0" borderId="21" xfId="0" applyFont="1" applyBorder="1" applyAlignment="1" applyProtection="1">
      <alignment/>
      <protection/>
    </xf>
    <xf numFmtId="0" fontId="4" fillId="0" borderId="10" xfId="0" applyFont="1" applyBorder="1" applyAlignment="1" applyProtection="1">
      <alignment/>
      <protection/>
    </xf>
    <xf numFmtId="1" fontId="15" fillId="8" borderId="53" xfId="0" applyNumberFormat="1" applyFont="1" applyFill="1" applyBorder="1" applyAlignment="1" applyProtection="1">
      <alignment horizontal="center" vertical="center"/>
      <protection locked="0"/>
    </xf>
    <xf numFmtId="0" fontId="0" fillId="9" borderId="54" xfId="0" applyFont="1" applyFill="1" applyBorder="1" applyAlignment="1" applyProtection="1">
      <alignment horizontal="left" vertical="top" wrapText="1"/>
      <protection/>
    </xf>
    <xf numFmtId="0" fontId="0" fillId="9" borderId="23" xfId="0" applyFont="1" applyFill="1" applyBorder="1" applyAlignment="1" applyProtection="1">
      <alignment horizontal="left" vertical="top" wrapText="1"/>
      <protection/>
    </xf>
    <xf numFmtId="0" fontId="0" fillId="9" borderId="53" xfId="0" applyFont="1" applyFill="1" applyBorder="1" applyAlignment="1" applyProtection="1">
      <alignment horizontal="left" vertical="top" wrapText="1"/>
      <protection/>
    </xf>
    <xf numFmtId="0" fontId="0" fillId="16" borderId="54" xfId="0" applyFont="1" applyFill="1" applyBorder="1" applyAlignment="1" applyProtection="1">
      <alignment horizontal="left" vertical="top" wrapText="1"/>
      <protection/>
    </xf>
    <xf numFmtId="0" fontId="0" fillId="16" borderId="23" xfId="0" applyFont="1" applyFill="1" applyBorder="1" applyAlignment="1" applyProtection="1">
      <alignment horizontal="left" vertical="top" wrapText="1"/>
      <protection/>
    </xf>
    <xf numFmtId="0" fontId="0" fillId="16" borderId="55" xfId="0" applyFont="1" applyFill="1" applyBorder="1" applyAlignment="1" applyProtection="1">
      <alignment horizontal="left" vertical="top" wrapText="1"/>
      <protection/>
    </xf>
    <xf numFmtId="0" fontId="0" fillId="3" borderId="23" xfId="0" applyFont="1" applyFill="1" applyBorder="1" applyAlignment="1" applyProtection="1">
      <alignment horizontal="left" vertical="top" wrapText="1"/>
      <protection/>
    </xf>
    <xf numFmtId="0" fontId="0" fillId="3" borderId="53" xfId="0" applyFont="1" applyFill="1" applyBorder="1" applyAlignment="1" applyProtection="1">
      <alignment horizontal="left" vertical="top" wrapText="1"/>
      <protection/>
    </xf>
    <xf numFmtId="0" fontId="0" fillId="3" borderId="25" xfId="0" applyFont="1" applyFill="1" applyBorder="1" applyAlignment="1" applyProtection="1">
      <alignment horizontal="left" vertical="top" wrapText="1"/>
      <protection/>
    </xf>
    <xf numFmtId="0" fontId="0" fillId="9" borderId="25" xfId="0" applyFont="1" applyFill="1" applyBorder="1" applyAlignment="1" applyProtection="1">
      <alignment horizontal="left" vertical="top" wrapText="1"/>
      <protection/>
    </xf>
    <xf numFmtId="0" fontId="5" fillId="18" borderId="16" xfId="0" applyFont="1" applyFill="1" applyBorder="1" applyAlignment="1" applyProtection="1">
      <alignment horizontal="left" vertical="center" indent="1"/>
      <protection/>
    </xf>
    <xf numFmtId="0" fontId="1" fillId="17" borderId="12" xfId="0" applyFont="1" applyFill="1" applyBorder="1" applyAlignment="1" applyProtection="1">
      <alignment horizontal="left" vertical="center" indent="1"/>
      <protection/>
    </xf>
    <xf numFmtId="0" fontId="2" fillId="17" borderId="16" xfId="0" applyFont="1" applyFill="1" applyBorder="1" applyAlignment="1" applyProtection="1">
      <alignment horizontal="left" vertical="center" indent="1"/>
      <protection/>
    </xf>
    <xf numFmtId="0" fontId="2" fillId="0" borderId="22" xfId="0" applyFont="1" applyFill="1" applyBorder="1" applyAlignment="1" applyProtection="1">
      <alignment vertical="center" wrapText="1"/>
      <protection/>
    </xf>
    <xf numFmtId="0" fontId="2" fillId="17" borderId="24" xfId="0" applyFont="1" applyFill="1" applyBorder="1" applyAlignment="1" applyProtection="1">
      <alignment horizontal="left" vertical="center" wrapText="1" indent="1"/>
      <protection/>
    </xf>
    <xf numFmtId="0" fontId="0" fillId="8" borderId="43" xfId="0" applyFill="1" applyBorder="1" applyAlignment="1" applyProtection="1">
      <alignment shrinkToFit="1"/>
      <protection locked="0"/>
    </xf>
    <xf numFmtId="0" fontId="0" fillId="0" borderId="11" xfId="0" applyFill="1" applyBorder="1" applyAlignment="1" applyProtection="1">
      <alignment/>
      <protection/>
    </xf>
    <xf numFmtId="0" fontId="0" fillId="0" borderId="54" xfId="0" applyFont="1" applyFill="1" applyBorder="1" applyAlignment="1" applyProtection="1">
      <alignment horizontal="center" vertical="center" wrapText="1"/>
      <protection/>
    </xf>
    <xf numFmtId="0" fontId="1" fillId="17" borderId="56" xfId="0" applyFont="1" applyFill="1" applyBorder="1" applyAlignment="1" applyProtection="1">
      <alignment vertical="center"/>
      <protection/>
    </xf>
    <xf numFmtId="0" fontId="1" fillId="17" borderId="57" xfId="0" applyFont="1" applyFill="1" applyBorder="1" applyAlignment="1" applyProtection="1">
      <alignment vertical="center"/>
      <protection/>
    </xf>
    <xf numFmtId="0" fontId="1" fillId="17" borderId="17" xfId="0" applyFont="1" applyFill="1" applyBorder="1" applyAlignment="1" applyProtection="1">
      <alignment vertical="center"/>
      <protection/>
    </xf>
    <xf numFmtId="0" fontId="0" fillId="2" borderId="58" xfId="0" applyFont="1" applyFill="1" applyBorder="1" applyAlignment="1" applyProtection="1">
      <alignment horizontal="center" vertical="center" wrapText="1"/>
      <protection/>
    </xf>
    <xf numFmtId="0" fontId="1" fillId="17" borderId="14" xfId="0" applyFont="1" applyFill="1" applyBorder="1" applyAlignment="1" applyProtection="1">
      <alignment horizontal="left" vertical="center" wrapText="1"/>
      <protection/>
    </xf>
    <xf numFmtId="0" fontId="0" fillId="2" borderId="53" xfId="0" applyFont="1" applyFill="1" applyBorder="1" applyAlignment="1" applyProtection="1">
      <alignment horizontal="center" vertical="center" wrapText="1"/>
      <protection/>
    </xf>
    <xf numFmtId="0" fontId="3" fillId="3" borderId="29" xfId="0" applyFont="1" applyFill="1" applyBorder="1" applyAlignment="1" applyProtection="1">
      <alignment/>
      <protection/>
    </xf>
    <xf numFmtId="0" fontId="3" fillId="3" borderId="29" xfId="0" applyFont="1" applyFill="1" applyBorder="1" applyAlignment="1" applyProtection="1">
      <alignment horizontal="right"/>
      <protection/>
    </xf>
    <xf numFmtId="0" fontId="0" fillId="3" borderId="29" xfId="0" applyFont="1" applyFill="1" applyBorder="1" applyAlignment="1" applyProtection="1">
      <alignment/>
      <protection/>
    </xf>
    <xf numFmtId="0" fontId="18" fillId="16" borderId="31" xfId="0" applyFont="1" applyFill="1" applyBorder="1" applyAlignment="1" applyProtection="1">
      <alignment horizontal="left" vertical="center"/>
      <protection/>
    </xf>
    <xf numFmtId="0" fontId="2" fillId="16" borderId="25" xfId="0" applyFont="1" applyFill="1" applyBorder="1" applyAlignment="1" applyProtection="1">
      <alignment horizontal="left" vertical="center" indent="1"/>
      <protection/>
    </xf>
    <xf numFmtId="0" fontId="1" fillId="17" borderId="54" xfId="0" applyFont="1" applyFill="1" applyBorder="1" applyAlignment="1" applyProtection="1">
      <alignment horizontal="center" vertical="center" textRotation="180" wrapText="1"/>
      <protection/>
    </xf>
    <xf numFmtId="0" fontId="1" fillId="17" borderId="23" xfId="0" applyFont="1" applyFill="1" applyBorder="1" applyAlignment="1" applyProtection="1">
      <alignment horizontal="center" vertical="center" textRotation="180" wrapText="1"/>
      <protection/>
    </xf>
    <xf numFmtId="0" fontId="0" fillId="0" borderId="26" xfId="0" applyFill="1" applyBorder="1" applyAlignment="1" applyProtection="1">
      <alignment/>
      <protection/>
    </xf>
    <xf numFmtId="0" fontId="2" fillId="0" borderId="11" xfId="0" applyFont="1" applyFill="1" applyBorder="1" applyAlignment="1" applyProtection="1">
      <alignment vertical="center" wrapText="1"/>
      <protection/>
    </xf>
    <xf numFmtId="0" fontId="2" fillId="0" borderId="59" xfId="0" applyFont="1" applyFill="1" applyBorder="1" applyAlignment="1" applyProtection="1">
      <alignment vertical="center" wrapText="1"/>
      <protection/>
    </xf>
    <xf numFmtId="0" fontId="2" fillId="17" borderId="24" xfId="0" applyFont="1" applyFill="1" applyBorder="1" applyAlignment="1" applyProtection="1">
      <alignment horizontal="left" vertical="center" indent="1"/>
      <protection/>
    </xf>
    <xf numFmtId="0" fontId="0" fillId="16" borderId="16" xfId="0" applyFont="1" applyFill="1" applyBorder="1" applyAlignment="1" applyProtection="1">
      <alignment horizontal="left" vertical="top" wrapText="1"/>
      <protection/>
    </xf>
    <xf numFmtId="0" fontId="1" fillId="6" borderId="27" xfId="0" applyFont="1" applyFill="1" applyBorder="1" applyAlignment="1" applyProtection="1">
      <alignment horizontal="left" vertical="top" wrapText="1"/>
      <protection/>
    </xf>
    <xf numFmtId="0" fontId="2" fillId="8" borderId="23" xfId="0" applyFont="1" applyFill="1" applyBorder="1" applyAlignment="1" applyProtection="1">
      <alignment horizontal="center" vertical="center" wrapText="1"/>
      <protection locked="0"/>
    </xf>
    <xf numFmtId="0" fontId="0" fillId="8" borderId="23" xfId="0" applyFill="1" applyBorder="1" applyAlignment="1" applyProtection="1">
      <alignment horizontal="left" vertical="center" wrapText="1"/>
      <protection locked="0"/>
    </xf>
    <xf numFmtId="0" fontId="0" fillId="8" borderId="53" xfId="0" applyFill="1" applyBorder="1" applyAlignment="1" applyProtection="1">
      <alignment horizontal="left" vertical="center" wrapText="1"/>
      <protection locked="0"/>
    </xf>
    <xf numFmtId="0" fontId="0" fillId="8" borderId="14" xfId="0" applyFill="1" applyBorder="1" applyAlignment="1" applyProtection="1">
      <alignment horizontal="left" vertical="center" wrapText="1"/>
      <protection locked="0"/>
    </xf>
    <xf numFmtId="0" fontId="0" fillId="8" borderId="58" xfId="0" applyFill="1" applyBorder="1" applyAlignment="1" applyProtection="1">
      <alignment horizontal="left" vertical="center" wrapText="1"/>
      <protection locked="0"/>
    </xf>
    <xf numFmtId="0" fontId="0" fillId="8" borderId="23" xfId="0" applyFill="1" applyBorder="1" applyAlignment="1" applyProtection="1">
      <alignment vertical="center" wrapText="1"/>
      <protection locked="0"/>
    </xf>
    <xf numFmtId="0" fontId="0" fillId="8" borderId="53" xfId="0" applyFill="1" applyBorder="1" applyAlignment="1" applyProtection="1">
      <alignment vertical="center" wrapText="1"/>
      <protection locked="0"/>
    </xf>
    <xf numFmtId="0" fontId="0" fillId="8" borderId="55" xfId="0" applyFill="1" applyBorder="1" applyAlignment="1" applyProtection="1">
      <alignment vertical="center" wrapText="1"/>
      <protection locked="0"/>
    </xf>
    <xf numFmtId="0" fontId="0" fillId="8" borderId="60" xfId="0" applyFill="1" applyBorder="1" applyAlignment="1" applyProtection="1">
      <alignment vertical="center" wrapText="1"/>
      <protection locked="0"/>
    </xf>
    <xf numFmtId="0" fontId="0" fillId="8" borderId="54" xfId="0" applyFill="1" applyBorder="1" applyAlignment="1" applyProtection="1">
      <alignment vertical="center" wrapText="1"/>
      <protection locked="0"/>
    </xf>
    <xf numFmtId="0" fontId="0" fillId="8" borderId="23" xfId="0" applyFill="1" applyBorder="1" applyAlignment="1" applyProtection="1">
      <alignment horizontal="left" vertical="top" wrapText="1"/>
      <protection locked="0"/>
    </xf>
    <xf numFmtId="0" fontId="0" fillId="8" borderId="53" xfId="0" applyFill="1" applyBorder="1" applyAlignment="1" applyProtection="1">
      <alignment horizontal="left" vertical="top" wrapText="1"/>
      <protection locked="0"/>
    </xf>
    <xf numFmtId="0" fontId="21" fillId="18" borderId="28" xfId="57" applyFont="1" applyFill="1" applyBorder="1" applyAlignment="1" applyProtection="1">
      <alignment horizontal="center" vertical="center" textRotation="90"/>
      <protection/>
    </xf>
    <xf numFmtId="0" fontId="0" fillId="0" borderId="0" xfId="57" applyProtection="1">
      <alignment/>
      <protection/>
    </xf>
    <xf numFmtId="0" fontId="21" fillId="18" borderId="11" xfId="57" applyFont="1" applyFill="1" applyBorder="1" applyAlignment="1" applyProtection="1">
      <alignment horizontal="center" vertical="center" textRotation="90"/>
      <protection/>
    </xf>
    <xf numFmtId="0" fontId="27" fillId="18" borderId="0" xfId="57" applyFont="1" applyFill="1" applyBorder="1" applyAlignment="1" applyProtection="1">
      <alignment horizontal="center" vertical="center"/>
      <protection/>
    </xf>
    <xf numFmtId="0" fontId="25" fillId="18" borderId="0" xfId="57" applyFont="1" applyFill="1" applyBorder="1" applyAlignment="1" applyProtection="1">
      <alignment horizontal="center" vertical="center"/>
      <protection/>
    </xf>
    <xf numFmtId="0" fontId="33" fillId="18" borderId="0" xfId="57" applyFont="1" applyFill="1" applyBorder="1" applyAlignment="1" applyProtection="1">
      <alignment horizontal="center" vertical="center"/>
      <protection/>
    </xf>
    <xf numFmtId="0" fontId="25" fillId="18" borderId="14" xfId="57" applyFont="1" applyFill="1" applyBorder="1" applyAlignment="1" applyProtection="1">
      <alignment horizontal="center" vertical="center"/>
      <protection/>
    </xf>
    <xf numFmtId="0" fontId="20" fillId="18" borderId="11" xfId="57" applyFont="1" applyFill="1" applyBorder="1" applyAlignment="1" applyProtection="1">
      <alignment horizontal="center" vertical="center" textRotation="90"/>
      <protection/>
    </xf>
    <xf numFmtId="0" fontId="22" fillId="18" borderId="12" xfId="57" applyFont="1" applyFill="1" applyBorder="1" applyAlignment="1" applyProtection="1">
      <alignment vertical="center"/>
      <protection/>
    </xf>
    <xf numFmtId="0" fontId="22" fillId="18" borderId="12" xfId="57" applyFont="1" applyFill="1" applyBorder="1" applyAlignment="1" applyProtection="1">
      <alignment horizontal="center" vertical="center"/>
      <protection/>
    </xf>
    <xf numFmtId="0" fontId="23" fillId="18" borderId="16" xfId="57" applyFont="1" applyFill="1" applyBorder="1" applyAlignment="1" applyProtection="1">
      <alignment horizontal="right" vertical="center"/>
      <protection/>
    </xf>
    <xf numFmtId="0" fontId="0" fillId="16" borderId="22" xfId="57" applyFont="1" applyFill="1" applyBorder="1" applyAlignment="1" applyProtection="1">
      <alignment horizontal="center" vertical="center" textRotation="90"/>
      <protection/>
    </xf>
    <xf numFmtId="0" fontId="2" fillId="16" borderId="0" xfId="57" applyFont="1" applyFill="1" applyBorder="1" applyAlignment="1" applyProtection="1">
      <alignment horizontal="left" vertical="center"/>
      <protection/>
    </xf>
    <xf numFmtId="0" fontId="2" fillId="16" borderId="0" xfId="57" applyFont="1" applyFill="1" applyBorder="1" applyAlignment="1" applyProtection="1">
      <alignment vertical="center" wrapText="1"/>
      <protection/>
    </xf>
    <xf numFmtId="0" fontId="2" fillId="16" borderId="0" xfId="57" applyFont="1" applyFill="1" applyBorder="1" applyAlignment="1" applyProtection="1">
      <alignment vertical="center"/>
      <protection/>
    </xf>
    <xf numFmtId="0" fontId="1" fillId="16" borderId="0" xfId="57" applyFont="1" applyFill="1" applyBorder="1" applyAlignment="1" applyProtection="1">
      <alignment horizontal="center" vertical="center" wrapText="1"/>
      <protection/>
    </xf>
    <xf numFmtId="0" fontId="24" fillId="16" borderId="0" xfId="57" applyFont="1" applyFill="1" applyBorder="1" applyAlignment="1" applyProtection="1">
      <alignment horizontal="right"/>
      <protection/>
    </xf>
    <xf numFmtId="0" fontId="2" fillId="16" borderId="14" xfId="57" applyFont="1" applyFill="1" applyBorder="1" applyAlignment="1" applyProtection="1">
      <alignment vertical="center"/>
      <protection/>
    </xf>
    <xf numFmtId="0" fontId="0" fillId="16" borderId="15" xfId="57" applyFont="1" applyFill="1" applyBorder="1" applyAlignment="1" applyProtection="1">
      <alignment horizontal="center" vertical="top" textRotation="90"/>
      <protection/>
    </xf>
    <xf numFmtId="0" fontId="2" fillId="16" borderId="12" xfId="57" applyFont="1" applyFill="1" applyBorder="1" applyAlignment="1" applyProtection="1">
      <alignment horizontal="left" vertical="top"/>
      <protection/>
    </xf>
    <xf numFmtId="0" fontId="2" fillId="16" borderId="12" xfId="57" applyFont="1" applyFill="1" applyBorder="1" applyAlignment="1" applyProtection="1">
      <alignment vertical="top"/>
      <protection/>
    </xf>
    <xf numFmtId="0" fontId="2" fillId="16" borderId="12" xfId="57" applyFont="1" applyFill="1" applyBorder="1" applyAlignment="1" applyProtection="1">
      <alignment vertical="top" wrapText="1"/>
      <protection/>
    </xf>
    <xf numFmtId="0" fontId="2" fillId="16" borderId="16" xfId="57" applyFont="1" applyFill="1" applyBorder="1" applyAlignment="1" applyProtection="1">
      <alignment vertical="top"/>
      <protection/>
    </xf>
    <xf numFmtId="0" fontId="1" fillId="17" borderId="15" xfId="57" applyFont="1" applyFill="1" applyBorder="1" applyAlignment="1" applyProtection="1">
      <alignment horizontal="left" vertical="center" wrapText="1"/>
      <protection/>
    </xf>
    <xf numFmtId="0" fontId="1" fillId="17" borderId="12" xfId="57" applyFont="1" applyFill="1" applyBorder="1" applyAlignment="1" applyProtection="1">
      <alignment horizontal="left" vertical="center" wrapText="1"/>
      <protection/>
    </xf>
    <xf numFmtId="0" fontId="1" fillId="17" borderId="16" xfId="57" applyFont="1" applyFill="1" applyBorder="1" applyAlignment="1" applyProtection="1">
      <alignment horizontal="left" vertical="center" wrapText="1"/>
      <protection/>
    </xf>
    <xf numFmtId="0" fontId="1" fillId="17" borderId="24" xfId="57" applyFont="1" applyFill="1" applyBorder="1" applyAlignment="1" applyProtection="1">
      <alignment horizontal="left" vertical="center" wrapText="1"/>
      <protection/>
    </xf>
    <xf numFmtId="0" fontId="1" fillId="17" borderId="25" xfId="57" applyFont="1" applyFill="1" applyBorder="1" applyAlignment="1" applyProtection="1">
      <alignment horizontal="left" vertical="center" wrapText="1"/>
      <protection/>
    </xf>
    <xf numFmtId="0" fontId="1" fillId="17" borderId="31" xfId="57" applyFont="1" applyFill="1" applyBorder="1" applyAlignment="1" applyProtection="1">
      <alignment horizontal="left" vertical="center" wrapText="1"/>
      <protection/>
    </xf>
    <xf numFmtId="0" fontId="0" fillId="3" borderId="0" xfId="57" applyFill="1" applyAlignment="1" applyProtection="1">
      <alignment/>
      <protection/>
    </xf>
    <xf numFmtId="0" fontId="0" fillId="3" borderId="0" xfId="57" applyFill="1" applyAlignment="1" applyProtection="1">
      <alignment horizontal="left"/>
      <protection/>
    </xf>
    <xf numFmtId="0" fontId="3" fillId="3" borderId="0" xfId="57" applyFont="1" applyFill="1" applyAlignment="1" applyProtection="1">
      <alignment/>
      <protection/>
    </xf>
    <xf numFmtId="0" fontId="3" fillId="3" borderId="0" xfId="57" applyFont="1" applyFill="1" applyAlignment="1" applyProtection="1">
      <alignment horizontal="right"/>
      <protection/>
    </xf>
    <xf numFmtId="0" fontId="9" fillId="16" borderId="12" xfId="53" applyFill="1" applyBorder="1" applyAlignment="1" applyProtection="1">
      <alignment horizontal="left" vertical="top" indent="2"/>
      <protection locked="0"/>
    </xf>
    <xf numFmtId="0" fontId="0" fillId="8" borderId="61" xfId="0" applyNumberFormat="1" applyFill="1" applyBorder="1" applyAlignment="1" applyProtection="1">
      <alignment horizontal="center"/>
      <protection locked="0"/>
    </xf>
    <xf numFmtId="0" fontId="3" fillId="8" borderId="13" xfId="0" applyNumberFormat="1" applyFont="1" applyFill="1" applyBorder="1" applyAlignment="1" applyProtection="1">
      <alignment horizontal="right"/>
      <protection locked="0"/>
    </xf>
    <xf numFmtId="0" fontId="3" fillId="8" borderId="13" xfId="0" applyNumberFormat="1" applyFont="1" applyFill="1" applyBorder="1" applyAlignment="1" applyProtection="1">
      <alignment horizontal="left"/>
      <protection locked="0"/>
    </xf>
    <xf numFmtId="0" fontId="0" fillId="0" borderId="0" xfId="0" applyNumberFormat="1" applyBorder="1" applyAlignment="1" applyProtection="1">
      <alignment horizontal="center"/>
      <protection/>
    </xf>
    <xf numFmtId="0" fontId="0" fillId="0" borderId="62" xfId="0" applyNumberFormat="1" applyBorder="1" applyAlignment="1" applyProtection="1">
      <alignment horizontal="center"/>
      <protection/>
    </xf>
    <xf numFmtId="0" fontId="0" fillId="0" borderId="14" xfId="0" applyNumberFormat="1" applyBorder="1" applyAlignment="1" applyProtection="1">
      <alignment horizontal="center"/>
      <protection/>
    </xf>
    <xf numFmtId="0" fontId="3" fillId="0" borderId="13" xfId="0" applyNumberFormat="1" applyFont="1" applyBorder="1" applyAlignment="1" applyProtection="1">
      <alignment horizontal="center"/>
      <protection/>
    </xf>
    <xf numFmtId="0" fontId="3" fillId="8" borderId="63" xfId="0" applyNumberFormat="1" applyFont="1" applyFill="1" applyBorder="1" applyAlignment="1" applyProtection="1">
      <alignment horizontal="right"/>
      <protection locked="0"/>
    </xf>
    <xf numFmtId="0" fontId="3" fillId="0" borderId="13" xfId="0" applyNumberFormat="1" applyFont="1" applyBorder="1" applyAlignment="1" applyProtection="1">
      <alignment horizontal="center" shrinkToFit="1"/>
      <protection/>
    </xf>
    <xf numFmtId="0" fontId="3" fillId="8" borderId="17" xfId="0" applyNumberFormat="1" applyFont="1" applyFill="1" applyBorder="1" applyAlignment="1" applyProtection="1">
      <alignment horizontal="left"/>
      <protection locked="0"/>
    </xf>
    <xf numFmtId="0" fontId="0" fillId="8" borderId="35" xfId="0" applyNumberFormat="1" applyFill="1" applyBorder="1" applyAlignment="1" applyProtection="1">
      <alignment shrinkToFit="1"/>
      <protection locked="0"/>
    </xf>
    <xf numFmtId="0" fontId="0" fillId="8" borderId="36" xfId="0" applyNumberFormat="1" applyFill="1" applyBorder="1" applyAlignment="1" applyProtection="1">
      <alignment shrinkToFit="1"/>
      <protection locked="0"/>
    </xf>
    <xf numFmtId="0" fontId="4" fillId="0" borderId="64" xfId="0" applyNumberFormat="1" applyFont="1" applyFill="1" applyBorder="1" applyAlignment="1" applyProtection="1">
      <alignment shrinkToFit="1"/>
      <protection/>
    </xf>
    <xf numFmtId="0" fontId="0" fillId="0" borderId="11" xfId="0" applyFont="1" applyBorder="1" applyAlignment="1" applyProtection="1">
      <alignment horizontal="left"/>
      <protection/>
    </xf>
    <xf numFmtId="2" fontId="3" fillId="16" borderId="52" xfId="0" applyNumberFormat="1" applyFont="1" applyFill="1" applyBorder="1" applyAlignment="1" applyProtection="1">
      <alignment horizontal="right" shrinkToFit="1"/>
      <protection/>
    </xf>
    <xf numFmtId="0" fontId="0" fillId="8" borderId="23" xfId="0" applyFont="1" applyFill="1" applyBorder="1" applyAlignment="1" applyProtection="1">
      <alignment vertical="center" wrapText="1"/>
      <protection locked="0"/>
    </xf>
    <xf numFmtId="0" fontId="2" fillId="17" borderId="31" xfId="57" applyFont="1" applyFill="1" applyBorder="1" applyAlignment="1" applyProtection="1">
      <alignment horizontal="left" vertical="center" wrapText="1"/>
      <protection/>
    </xf>
    <xf numFmtId="0" fontId="0" fillId="0" borderId="57" xfId="0" applyBorder="1" applyAlignment="1">
      <alignment vertical="center"/>
    </xf>
    <xf numFmtId="0" fontId="0" fillId="16" borderId="23" xfId="0" applyFill="1" applyBorder="1" applyAlignment="1" applyProtection="1">
      <alignment horizontal="left" vertical="top" wrapText="1"/>
      <protection/>
    </xf>
    <xf numFmtId="0" fontId="2" fillId="2" borderId="65" xfId="0" applyFont="1" applyFill="1" applyBorder="1" applyAlignment="1" applyProtection="1">
      <alignment vertical="center" textRotation="180"/>
      <protection/>
    </xf>
    <xf numFmtId="0" fontId="0" fillId="9" borderId="66" xfId="0" applyFont="1" applyFill="1" applyBorder="1" applyAlignment="1" applyProtection="1">
      <alignment horizontal="left" vertical="top" wrapText="1"/>
      <protection/>
    </xf>
    <xf numFmtId="0" fontId="2" fillId="8" borderId="13" xfId="0" applyFont="1" applyFill="1" applyBorder="1" applyAlignment="1" applyProtection="1">
      <alignment horizontal="center" vertical="center" wrapText="1"/>
      <protection locked="0"/>
    </xf>
    <xf numFmtId="0" fontId="0" fillId="8" borderId="66" xfId="0" applyFont="1" applyFill="1" applyBorder="1" applyAlignment="1" applyProtection="1">
      <alignment vertical="center" wrapText="1"/>
      <protection locked="0"/>
    </xf>
    <xf numFmtId="0" fontId="0" fillId="16" borderId="60" xfId="0" applyFont="1" applyFill="1" applyBorder="1" applyAlignment="1" applyProtection="1">
      <alignment horizontal="left" vertical="top" wrapText="1"/>
      <protection/>
    </xf>
    <xf numFmtId="0" fontId="2" fillId="8" borderId="42" xfId="0" applyFont="1" applyFill="1" applyBorder="1" applyAlignment="1" applyProtection="1">
      <alignment horizontal="center" vertical="center" wrapText="1"/>
      <protection locked="0"/>
    </xf>
    <xf numFmtId="0" fontId="0" fillId="8" borderId="67" xfId="57" applyFont="1" applyFill="1" applyBorder="1" applyAlignment="1" applyProtection="1">
      <alignment horizontal="center" vertical="center" wrapText="1"/>
      <protection locked="0"/>
    </xf>
    <xf numFmtId="0" fontId="0" fillId="0" borderId="0" xfId="0" applyAlignment="1" applyProtection="1">
      <alignment horizontal="left" vertical="top"/>
      <protection/>
    </xf>
    <xf numFmtId="0" fontId="1" fillId="0" borderId="0" xfId="0" applyFont="1" applyBorder="1" applyAlignment="1" applyProtection="1">
      <alignment horizontal="centerContinuous" vertical="center"/>
      <protection/>
    </xf>
    <xf numFmtId="0" fontId="0" fillId="0" borderId="0" xfId="0" applyAlignment="1" applyProtection="1">
      <alignment horizontal="centerContinuous"/>
      <protection/>
    </xf>
    <xf numFmtId="0" fontId="1" fillId="0" borderId="0" xfId="0" applyFont="1" applyAlignment="1">
      <alignment horizontal="centerContinuous"/>
    </xf>
    <xf numFmtId="0" fontId="0" fillId="0" borderId="0" xfId="0" applyAlignment="1">
      <alignment horizontal="centerContinuous"/>
    </xf>
    <xf numFmtId="0" fontId="1" fillId="19" borderId="22" xfId="0" applyFont="1" applyFill="1" applyBorder="1" applyAlignment="1" applyProtection="1">
      <alignment horizontal="left" vertical="top" wrapText="1"/>
      <protection/>
    </xf>
    <xf numFmtId="0" fontId="1" fillId="19" borderId="19" xfId="0" applyFont="1" applyFill="1" applyBorder="1" applyAlignment="1" applyProtection="1">
      <alignment horizontal="left" vertical="top" wrapText="1"/>
      <protection/>
    </xf>
    <xf numFmtId="0" fontId="1" fillId="19" borderId="68" xfId="0" applyFont="1" applyFill="1" applyBorder="1" applyAlignment="1" applyProtection="1">
      <alignment horizontal="left" vertical="top" wrapText="1"/>
      <protection/>
    </xf>
    <xf numFmtId="0" fontId="0" fillId="0" borderId="24" xfId="57" applyFont="1" applyFill="1" applyBorder="1" applyAlignment="1" applyProtection="1">
      <alignment horizontal="left" vertical="center"/>
      <protection/>
    </xf>
    <xf numFmtId="0" fontId="2" fillId="17" borderId="31" xfId="57" applyFont="1" applyFill="1" applyBorder="1" applyAlignment="1" applyProtection="1">
      <alignment vertical="center" wrapText="1"/>
      <protection/>
    </xf>
    <xf numFmtId="0" fontId="27" fillId="18" borderId="29" xfId="57" applyFont="1" applyFill="1" applyBorder="1" applyAlignment="1" applyProtection="1">
      <alignment horizontal="center" vertical="center"/>
      <protection/>
    </xf>
    <xf numFmtId="0" fontId="25" fillId="18" borderId="29" xfId="57" applyFont="1" applyFill="1" applyBorder="1" applyAlignment="1" applyProtection="1">
      <alignment horizontal="center" vertical="center"/>
      <protection/>
    </xf>
    <xf numFmtId="0" fontId="25" fillId="18" borderId="30" xfId="57" applyFont="1" applyFill="1" applyBorder="1" applyAlignment="1" applyProtection="1">
      <alignment horizontal="center" vertical="center"/>
      <protection/>
    </xf>
    <xf numFmtId="0" fontId="24" fillId="16" borderId="19" xfId="57" applyFont="1" applyFill="1" applyBorder="1" applyAlignment="1" applyProtection="1">
      <alignment horizontal="center" vertical="center" wrapText="1"/>
      <protection/>
    </xf>
    <xf numFmtId="0" fontId="15" fillId="16" borderId="19" xfId="57" applyFont="1" applyFill="1" applyBorder="1" applyAlignment="1" applyProtection="1">
      <alignment horizontal="center" vertical="center" wrapText="1"/>
      <protection/>
    </xf>
    <xf numFmtId="0" fontId="1" fillId="16" borderId="12" xfId="57" applyFont="1" applyFill="1" applyBorder="1" applyAlignment="1" applyProtection="1">
      <alignment horizontal="right" vertical="top"/>
      <protection/>
    </xf>
    <xf numFmtId="0" fontId="2" fillId="17" borderId="12" xfId="57" applyFont="1" applyFill="1" applyBorder="1" applyAlignment="1" applyProtection="1">
      <alignment horizontal="left" vertical="center" wrapText="1"/>
      <protection/>
    </xf>
    <xf numFmtId="0" fontId="0" fillId="0" borderId="24" xfId="57" applyFont="1" applyFill="1" applyBorder="1" applyAlignment="1" applyProtection="1">
      <alignment horizontal="left" vertical="center" wrapText="1"/>
      <protection/>
    </xf>
    <xf numFmtId="0" fontId="0" fillId="0" borderId="31" xfId="57" applyFont="1" applyFill="1" applyBorder="1" applyAlignment="1" applyProtection="1">
      <alignment horizontal="left" vertical="center" wrapText="1"/>
      <protection/>
    </xf>
    <xf numFmtId="0" fontId="0" fillId="0" borderId="25" xfId="57" applyFont="1" applyFill="1" applyBorder="1" applyAlignment="1" applyProtection="1">
      <alignment horizontal="left" vertical="center" wrapText="1"/>
      <protection/>
    </xf>
    <xf numFmtId="0" fontId="59" fillId="16" borderId="19" xfId="53" applyFont="1" applyFill="1" applyBorder="1" applyAlignment="1" applyProtection="1">
      <alignment horizontal="center" vertical="center" wrapText="1"/>
      <protection/>
    </xf>
    <xf numFmtId="0" fontId="59" fillId="16" borderId="12" xfId="53" applyFont="1" applyFill="1" applyBorder="1" applyAlignment="1" applyProtection="1">
      <alignment horizontal="center" vertical="center" wrapText="1"/>
      <protection/>
    </xf>
    <xf numFmtId="0" fontId="0" fillId="0" borderId="31" xfId="57" applyFill="1" applyBorder="1" applyAlignment="1" applyProtection="1">
      <alignment horizontal="left" vertical="center"/>
      <protection/>
    </xf>
    <xf numFmtId="0" fontId="0" fillId="0" borderId="25" xfId="57" applyFill="1" applyBorder="1" applyAlignment="1" applyProtection="1">
      <alignment horizontal="left" vertical="center"/>
      <protection/>
    </xf>
    <xf numFmtId="0" fontId="1" fillId="0" borderId="31" xfId="57" applyFont="1" applyFill="1" applyBorder="1" applyAlignment="1" applyProtection="1">
      <alignment horizontal="left" vertical="center" wrapText="1"/>
      <protection/>
    </xf>
    <xf numFmtId="0" fontId="1" fillId="0" borderId="25" xfId="57" applyFont="1" applyFill="1" applyBorder="1" applyAlignment="1" applyProtection="1">
      <alignment horizontal="left" vertical="center" wrapText="1"/>
      <protection/>
    </xf>
    <xf numFmtId="0" fontId="40" fillId="3" borderId="19" xfId="53" applyFont="1" applyFill="1" applyBorder="1" applyAlignment="1" applyProtection="1">
      <alignment horizontal="left"/>
      <protection locked="0"/>
    </xf>
    <xf numFmtId="0" fontId="0" fillId="8" borderId="24" xfId="57" applyFont="1" applyFill="1" applyBorder="1" applyAlignment="1" applyProtection="1">
      <alignment horizontal="left" vertical="center"/>
      <protection/>
    </xf>
    <xf numFmtId="0" fontId="0" fillId="8" borderId="31" xfId="57" applyFill="1" applyBorder="1" applyAlignment="1" applyProtection="1">
      <alignment horizontal="left" vertical="center"/>
      <protection/>
    </xf>
    <xf numFmtId="0" fontId="0" fillId="8" borderId="25" xfId="57" applyFill="1" applyBorder="1" applyAlignment="1" applyProtection="1">
      <alignment horizontal="left" vertical="center"/>
      <protection/>
    </xf>
    <xf numFmtId="0" fontId="0" fillId="16" borderId="24" xfId="57" applyFont="1" applyFill="1" applyBorder="1" applyAlignment="1" applyProtection="1">
      <alignment horizontal="left" vertical="center" wrapText="1"/>
      <protection/>
    </xf>
    <xf numFmtId="0" fontId="0" fillId="16" borderId="31" xfId="57" applyFont="1" applyFill="1" applyBorder="1" applyAlignment="1" applyProtection="1">
      <alignment horizontal="left" vertical="center" wrapText="1"/>
      <protection/>
    </xf>
    <xf numFmtId="0" fontId="0" fillId="16" borderId="25" xfId="57" applyFont="1" applyFill="1" applyBorder="1" applyAlignment="1" applyProtection="1">
      <alignment horizontal="left" vertical="center" wrapText="1"/>
      <protection/>
    </xf>
    <xf numFmtId="0" fontId="0" fillId="9" borderId="24" xfId="57" applyFont="1" applyFill="1" applyBorder="1" applyAlignment="1" applyProtection="1">
      <alignment horizontal="left" vertical="center" wrapText="1"/>
      <protection/>
    </xf>
    <xf numFmtId="0" fontId="0" fillId="9" borderId="31" xfId="57" applyFont="1" applyFill="1" applyBorder="1" applyAlignment="1" applyProtection="1">
      <alignment horizontal="left" vertical="center" wrapText="1"/>
      <protection/>
    </xf>
    <xf numFmtId="0" fontId="0" fillId="9" borderId="25" xfId="57" applyFont="1" applyFill="1" applyBorder="1" applyAlignment="1" applyProtection="1">
      <alignment horizontal="left" vertical="center" wrapText="1"/>
      <protection/>
    </xf>
    <xf numFmtId="0" fontId="2" fillId="17" borderId="31" xfId="57" applyFont="1" applyFill="1" applyBorder="1" applyAlignment="1" applyProtection="1">
      <alignment horizontal="left" vertical="center" wrapText="1"/>
      <protection/>
    </xf>
    <xf numFmtId="0" fontId="0" fillId="8" borderId="24" xfId="57" applyFont="1" applyFill="1" applyBorder="1" applyAlignment="1" applyProtection="1">
      <alignment horizontal="left" vertical="center"/>
      <protection locked="0"/>
    </xf>
    <xf numFmtId="0" fontId="0" fillId="8" borderId="31" xfId="57" applyFill="1" applyBorder="1" applyAlignment="1" applyProtection="1">
      <alignment horizontal="left" vertical="center"/>
      <protection locked="0"/>
    </xf>
    <xf numFmtId="0" fontId="0" fillId="8" borderId="25" xfId="57" applyFill="1" applyBorder="1" applyAlignment="1" applyProtection="1">
      <alignment horizontal="left" vertical="center"/>
      <protection locked="0"/>
    </xf>
    <xf numFmtId="0" fontId="2" fillId="17" borderId="31" xfId="0" applyFont="1" applyFill="1" applyBorder="1" applyAlignment="1" applyProtection="1">
      <alignment horizontal="left" vertical="center" wrapText="1"/>
      <protection/>
    </xf>
    <xf numFmtId="0" fontId="9" fillId="8" borderId="24" xfId="53" applyFont="1" applyFill="1" applyBorder="1" applyAlignment="1" applyProtection="1">
      <alignment horizontal="center" vertical="center" wrapText="1"/>
      <protection locked="0"/>
    </xf>
    <xf numFmtId="0" fontId="9" fillId="8" borderId="31" xfId="53" applyFont="1" applyFill="1" applyBorder="1" applyAlignment="1" applyProtection="1">
      <alignment horizontal="center" vertical="center" wrapText="1"/>
      <protection locked="0"/>
    </xf>
    <xf numFmtId="0" fontId="9" fillId="8" borderId="25" xfId="53"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8" borderId="41" xfId="0" applyFont="1" applyFill="1" applyBorder="1" applyAlignment="1" applyProtection="1">
      <alignment horizontal="center" vertical="center" wrapText="1"/>
      <protection locked="0"/>
    </xf>
    <xf numFmtId="0" fontId="0" fillId="8" borderId="34" xfId="0" applyFont="1" applyFill="1" applyBorder="1" applyAlignment="1" applyProtection="1">
      <alignment horizontal="center" vertical="center" wrapText="1"/>
      <protection locked="0"/>
    </xf>
    <xf numFmtId="0" fontId="0" fillId="8" borderId="31" xfId="0" applyFill="1" applyBorder="1" applyAlignment="1" applyProtection="1">
      <alignment horizontal="center" vertical="center" wrapText="1"/>
      <protection locked="0"/>
    </xf>
    <xf numFmtId="0" fontId="0" fillId="8" borderId="25" xfId="0"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xf>
    <xf numFmtId="0" fontId="0" fillId="0" borderId="31" xfId="0" applyBorder="1" applyAlignment="1" applyProtection="1">
      <alignment/>
      <protection/>
    </xf>
    <xf numFmtId="0" fontId="0" fillId="0" borderId="25" xfId="0" applyBorder="1" applyAlignment="1" applyProtection="1">
      <alignment/>
      <protection/>
    </xf>
    <xf numFmtId="0" fontId="5" fillId="18" borderId="41" xfId="0" applyFont="1" applyFill="1" applyBorder="1" applyAlignment="1" applyProtection="1">
      <alignment horizontal="left" vertical="center" indent="2"/>
      <protection/>
    </xf>
    <xf numFmtId="0" fontId="0" fillId="0" borderId="42" xfId="0" applyBorder="1" applyAlignment="1" applyProtection="1">
      <alignment horizontal="left" vertical="center" indent="2"/>
      <protection/>
    </xf>
    <xf numFmtId="0" fontId="0" fillId="0" borderId="2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27" fillId="18" borderId="29" xfId="0" applyFont="1" applyFill="1" applyBorder="1" applyAlignment="1" applyProtection="1">
      <alignment horizontal="center" vertical="center"/>
      <protection/>
    </xf>
    <xf numFmtId="0" fontId="25" fillId="18" borderId="29" xfId="0" applyFont="1" applyFill="1" applyBorder="1" applyAlignment="1" applyProtection="1">
      <alignment horizontal="center" vertical="center"/>
      <protection/>
    </xf>
    <xf numFmtId="0" fontId="25" fillId="18" borderId="30" xfId="0" applyFont="1" applyFill="1" applyBorder="1" applyAlignment="1" applyProtection="1">
      <alignment horizontal="center" vertical="center"/>
      <protection/>
    </xf>
    <xf numFmtId="0" fontId="2" fillId="17" borderId="12" xfId="0" applyFont="1" applyFill="1" applyBorder="1" applyAlignment="1" applyProtection="1">
      <alignment horizontal="left" vertical="center" wrapText="1"/>
      <protection/>
    </xf>
    <xf numFmtId="0" fontId="0" fillId="8" borderId="26" xfId="0" applyFill="1" applyBorder="1" applyAlignment="1" applyProtection="1">
      <alignment horizontal="left" vertical="top" wrapText="1"/>
      <protection locked="0"/>
    </xf>
    <xf numFmtId="0" fontId="0" fillId="8" borderId="46" xfId="0" applyFont="1" applyFill="1" applyBorder="1" applyAlignment="1" applyProtection="1">
      <alignment horizontal="left" vertical="top" wrapText="1"/>
      <protection locked="0"/>
    </xf>
    <xf numFmtId="0" fontId="0" fillId="8" borderId="27"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center" wrapText="1"/>
      <protection/>
    </xf>
    <xf numFmtId="0" fontId="2" fillId="0" borderId="25" xfId="0" applyFont="1" applyFill="1" applyBorder="1" applyAlignment="1" applyProtection="1">
      <alignment horizontal="left" vertical="center" wrapText="1"/>
      <protection/>
    </xf>
    <xf numFmtId="0" fontId="2" fillId="0" borderId="31" xfId="0" applyFont="1" applyFill="1" applyBorder="1" applyAlignment="1" applyProtection="1">
      <alignment horizontal="left" vertical="center" wrapText="1"/>
      <protection/>
    </xf>
    <xf numFmtId="0" fontId="1" fillId="16" borderId="12" xfId="0" applyFont="1" applyFill="1" applyBorder="1" applyAlignment="1" applyProtection="1">
      <alignment horizontal="right" vertical="top"/>
      <protection/>
    </xf>
    <xf numFmtId="0" fontId="24" fillId="16" borderId="19" xfId="0" applyFont="1" applyFill="1" applyBorder="1" applyAlignment="1" applyProtection="1">
      <alignment horizontal="center" vertical="center" wrapText="1"/>
      <protection/>
    </xf>
    <xf numFmtId="0" fontId="15" fillId="16" borderId="19" xfId="0" applyFont="1" applyFill="1" applyBorder="1" applyAlignment="1" applyProtection="1">
      <alignment horizontal="center" vertical="center" wrapText="1"/>
      <protection/>
    </xf>
    <xf numFmtId="0" fontId="0" fillId="8" borderId="24" xfId="0" applyFill="1" applyBorder="1" applyAlignment="1" applyProtection="1">
      <alignment horizontal="left" vertical="center" wrapText="1"/>
      <protection locked="0"/>
    </xf>
    <xf numFmtId="0" fontId="0" fillId="8" borderId="31" xfId="0" applyFont="1" applyFill="1" applyBorder="1" applyAlignment="1" applyProtection="1">
      <alignment horizontal="left" vertical="center" wrapText="1"/>
      <protection locked="0"/>
    </xf>
    <xf numFmtId="0" fontId="0" fillId="8" borderId="25" xfId="0" applyFont="1" applyFill="1" applyBorder="1" applyAlignment="1" applyProtection="1">
      <alignment horizontal="left" vertical="center" wrapText="1"/>
      <protection locked="0"/>
    </xf>
    <xf numFmtId="0" fontId="0" fillId="8" borderId="26" xfId="0" applyFill="1" applyBorder="1" applyAlignment="1" applyProtection="1">
      <alignment horizontal="left" vertical="center" wrapText="1"/>
      <protection locked="0"/>
    </xf>
    <xf numFmtId="0" fontId="0" fillId="8" borderId="46" xfId="0" applyFont="1" applyFill="1" applyBorder="1" applyAlignment="1" applyProtection="1">
      <alignment horizontal="left" vertical="center" wrapText="1"/>
      <protection locked="0"/>
    </xf>
    <xf numFmtId="0" fontId="0" fillId="8" borderId="27" xfId="0" applyFont="1" applyFill="1" applyBorder="1" applyAlignment="1" applyProtection="1">
      <alignment horizontal="left" vertical="center" wrapText="1"/>
      <protection locked="0"/>
    </xf>
    <xf numFmtId="0" fontId="2" fillId="0" borderId="24" xfId="0" applyFont="1" applyFill="1" applyBorder="1" applyAlignment="1" applyProtection="1">
      <alignment vertical="center" wrapText="1"/>
      <protection/>
    </xf>
    <xf numFmtId="0" fontId="2" fillId="0" borderId="25" xfId="0" applyFont="1" applyFill="1" applyBorder="1" applyAlignment="1" applyProtection="1">
      <alignment vertical="center" wrapText="1"/>
      <protection/>
    </xf>
    <xf numFmtId="0" fontId="0" fillId="8" borderId="11" xfId="0" applyFill="1" applyBorder="1" applyAlignment="1" applyProtection="1">
      <alignment horizontal="left" vertical="center" wrapText="1"/>
      <protection locked="0"/>
    </xf>
    <xf numFmtId="0" fontId="0" fillId="8" borderId="14" xfId="0" applyFont="1" applyFill="1" applyBorder="1" applyAlignment="1" applyProtection="1">
      <alignment horizontal="left" vertical="center" wrapText="1"/>
      <protection locked="0"/>
    </xf>
    <xf numFmtId="0" fontId="15" fillId="8" borderId="26" xfId="0" applyFont="1" applyFill="1" applyBorder="1" applyAlignment="1" applyProtection="1">
      <alignment horizontal="center" vertical="center"/>
      <protection locked="0"/>
    </xf>
    <xf numFmtId="0" fontId="15" fillId="8" borderId="27" xfId="0" applyFont="1" applyFill="1" applyBorder="1" applyAlignment="1" applyProtection="1">
      <alignment horizontal="center" vertical="center"/>
      <protection locked="0"/>
    </xf>
    <xf numFmtId="0" fontId="0" fillId="8" borderId="25" xfId="0" applyFont="1" applyFill="1" applyBorder="1" applyAlignment="1" applyProtection="1">
      <alignment horizontal="left" vertical="center" wrapText="1"/>
      <protection locked="0"/>
    </xf>
    <xf numFmtId="0" fontId="2" fillId="0" borderId="0" xfId="0" applyFont="1" applyFill="1" applyBorder="1" applyAlignment="1" applyProtection="1">
      <alignment/>
      <protection/>
    </xf>
    <xf numFmtId="0" fontId="0" fillId="0" borderId="14" xfId="0" applyFont="1" applyFill="1" applyBorder="1" applyAlignment="1" applyProtection="1">
      <alignment/>
      <protection/>
    </xf>
    <xf numFmtId="0" fontId="0" fillId="8" borderId="27" xfId="0" applyFill="1" applyBorder="1" applyAlignment="1" applyProtection="1">
      <alignment horizontal="left" vertical="center" wrapText="1"/>
      <protection locked="0"/>
    </xf>
    <xf numFmtId="0" fontId="40" fillId="3" borderId="29" xfId="53" applyFont="1" applyFill="1" applyBorder="1" applyAlignment="1" applyProtection="1">
      <alignment horizontal="left"/>
      <protection locked="0"/>
    </xf>
    <xf numFmtId="0" fontId="1" fillId="19" borderId="22" xfId="0" applyFont="1" applyFill="1" applyBorder="1" applyAlignment="1" applyProtection="1">
      <alignment horizontal="left" vertical="center" wrapText="1"/>
      <protection/>
    </xf>
    <xf numFmtId="0" fontId="1" fillId="19" borderId="19" xfId="0" applyFont="1" applyFill="1" applyBorder="1" applyAlignment="1" applyProtection="1">
      <alignment horizontal="left" vertical="center" wrapText="1"/>
      <protection/>
    </xf>
    <xf numFmtId="0" fontId="1" fillId="19" borderId="68" xfId="0" applyFont="1" applyFill="1" applyBorder="1" applyAlignment="1" applyProtection="1">
      <alignment horizontal="left" vertical="center" wrapText="1"/>
      <protection/>
    </xf>
    <xf numFmtId="0" fontId="1" fillId="19" borderId="11" xfId="0" applyFont="1" applyFill="1" applyBorder="1" applyAlignment="1" applyProtection="1">
      <alignment horizontal="left" vertical="center" wrapText="1"/>
      <protection/>
    </xf>
    <xf numFmtId="0" fontId="1" fillId="19" borderId="0" xfId="0" applyFont="1" applyFill="1" applyBorder="1" applyAlignment="1" applyProtection="1">
      <alignment horizontal="left" vertical="center" wrapText="1"/>
      <protection/>
    </xf>
    <xf numFmtId="0" fontId="1" fillId="19" borderId="14" xfId="0" applyFont="1" applyFill="1" applyBorder="1" applyAlignment="1" applyProtection="1">
      <alignment horizontal="left" vertical="center" wrapText="1"/>
      <protection/>
    </xf>
    <xf numFmtId="0" fontId="1" fillId="19" borderId="15" xfId="0" applyFont="1" applyFill="1" applyBorder="1" applyAlignment="1" applyProtection="1">
      <alignment horizontal="left" vertical="center" wrapText="1"/>
      <protection/>
    </xf>
    <xf numFmtId="0" fontId="1" fillId="19" borderId="12" xfId="0" applyFont="1" applyFill="1" applyBorder="1" applyAlignment="1" applyProtection="1">
      <alignment horizontal="left" vertical="center" wrapText="1"/>
      <protection/>
    </xf>
    <xf numFmtId="0" fontId="1" fillId="19" borderId="16" xfId="0" applyFont="1" applyFill="1" applyBorder="1" applyAlignment="1" applyProtection="1">
      <alignment horizontal="left" vertical="center" wrapText="1"/>
      <protection/>
    </xf>
    <xf numFmtId="0" fontId="0" fillId="0" borderId="24" xfId="0" applyFont="1" applyFill="1" applyBorder="1" applyAlignment="1" applyProtection="1">
      <alignment horizontal="left" vertical="center" wrapText="1" indent="1"/>
      <protection/>
    </xf>
    <xf numFmtId="0" fontId="0" fillId="0" borderId="31" xfId="0" applyFont="1" applyFill="1" applyBorder="1" applyAlignment="1" applyProtection="1">
      <alignment horizontal="left" vertical="center" wrapText="1" indent="1"/>
      <protection/>
    </xf>
    <xf numFmtId="0" fontId="0" fillId="0" borderId="25" xfId="0" applyFont="1" applyFill="1" applyBorder="1" applyAlignment="1" applyProtection="1">
      <alignment horizontal="left" vertical="center" wrapText="1" indent="1"/>
      <protection/>
    </xf>
    <xf numFmtId="0" fontId="1" fillId="17" borderId="42" xfId="0" applyFont="1" applyFill="1" applyBorder="1" applyAlignment="1" applyProtection="1">
      <alignment horizontal="left" vertical="center"/>
      <protection/>
    </xf>
    <xf numFmtId="0" fontId="0" fillId="0" borderId="46" xfId="0" applyFont="1" applyFill="1" applyBorder="1" applyAlignment="1" applyProtection="1">
      <alignment horizontal="left" vertical="center" wrapText="1" indent="1"/>
      <protection/>
    </xf>
    <xf numFmtId="0" fontId="0" fillId="0" borderId="27" xfId="0" applyFont="1" applyFill="1" applyBorder="1" applyAlignment="1" applyProtection="1">
      <alignment horizontal="left" vertical="center" wrapText="1" indent="1"/>
      <protection/>
    </xf>
    <xf numFmtId="0" fontId="0" fillId="0" borderId="12" xfId="0" applyFont="1" applyFill="1" applyBorder="1" applyAlignment="1" applyProtection="1">
      <alignment horizontal="left" vertical="center" wrapText="1" indent="1"/>
      <protection/>
    </xf>
    <xf numFmtId="0" fontId="0" fillId="0" borderId="16" xfId="0" applyFont="1" applyFill="1" applyBorder="1" applyAlignment="1" applyProtection="1">
      <alignment horizontal="left" vertical="center" wrapText="1" indent="1"/>
      <protection/>
    </xf>
    <xf numFmtId="0" fontId="15" fillId="0" borderId="46" xfId="0" applyFont="1" applyFill="1" applyBorder="1" applyAlignment="1" applyProtection="1">
      <alignment horizontal="left" vertical="center" wrapText="1"/>
      <protection/>
    </xf>
    <xf numFmtId="0" fontId="2" fillId="0" borderId="27" xfId="0" applyFont="1" applyFill="1" applyBorder="1" applyAlignment="1" applyProtection="1">
      <alignment horizontal="left" vertical="center" wrapText="1"/>
      <protection/>
    </xf>
    <xf numFmtId="0" fontId="1" fillId="8" borderId="10" xfId="0" applyFont="1" applyFill="1" applyBorder="1" applyAlignment="1" applyProtection="1">
      <alignment horizontal="left" vertical="top" wrapText="1"/>
      <protection hidden="1"/>
    </xf>
    <xf numFmtId="0" fontId="1" fillId="8" borderId="0" xfId="0" applyFont="1" applyFill="1" applyBorder="1" applyAlignment="1" applyProtection="1">
      <alignment horizontal="left" vertical="top" wrapText="1"/>
      <protection hidden="1"/>
    </xf>
    <xf numFmtId="0" fontId="1" fillId="8" borderId="21" xfId="0" applyFont="1" applyFill="1" applyBorder="1" applyAlignment="1" applyProtection="1">
      <alignment horizontal="left" vertical="top" wrapText="1"/>
      <protection hidden="1"/>
    </xf>
    <xf numFmtId="0" fontId="0" fillId="16" borderId="10" xfId="0" applyFont="1" applyFill="1" applyBorder="1" applyAlignment="1" applyProtection="1">
      <alignment horizontal="left" vertical="top" wrapText="1"/>
      <protection hidden="1"/>
    </xf>
    <xf numFmtId="0" fontId="0" fillId="16" borderId="0" xfId="0" applyFont="1" applyFill="1" applyBorder="1" applyAlignment="1" applyProtection="1">
      <alignment horizontal="left" vertical="top" wrapText="1"/>
      <protection hidden="1"/>
    </xf>
    <xf numFmtId="0" fontId="0" fillId="16" borderId="21" xfId="0" applyFont="1" applyFill="1" applyBorder="1" applyAlignment="1" applyProtection="1">
      <alignment horizontal="left" vertical="top" wrapText="1"/>
      <protection hidden="1"/>
    </xf>
    <xf numFmtId="0" fontId="0" fillId="16" borderId="69" xfId="0" applyFont="1" applyFill="1" applyBorder="1" applyAlignment="1" applyProtection="1">
      <alignment horizontal="left" vertical="top" wrapText="1"/>
      <protection hidden="1"/>
    </xf>
    <xf numFmtId="0" fontId="0" fillId="16" borderId="13" xfId="0" applyFont="1" applyFill="1" applyBorder="1" applyAlignment="1" applyProtection="1">
      <alignment horizontal="left" vertical="top" wrapText="1"/>
      <protection hidden="1"/>
    </xf>
    <xf numFmtId="0" fontId="0" fillId="16" borderId="70" xfId="0" applyFont="1" applyFill="1" applyBorder="1" applyAlignment="1" applyProtection="1">
      <alignment horizontal="left" vertical="top" wrapText="1"/>
      <protection hidden="1"/>
    </xf>
    <xf numFmtId="1" fontId="0" fillId="8" borderId="43" xfId="0" applyNumberFormat="1" applyFill="1" applyBorder="1" applyAlignment="1" applyProtection="1">
      <alignment horizontal="center"/>
      <protection locked="0"/>
    </xf>
    <xf numFmtId="0" fontId="0" fillId="9" borderId="44" xfId="0" applyFont="1" applyFill="1" applyBorder="1" applyAlignment="1" applyProtection="1">
      <alignment horizontal="left" vertical="top" wrapText="1"/>
      <protection hidden="1"/>
    </xf>
    <xf numFmtId="0" fontId="0" fillId="9" borderId="29" xfId="0" applyFont="1" applyFill="1" applyBorder="1" applyAlignment="1" applyProtection="1">
      <alignment horizontal="left" vertical="top" wrapText="1"/>
      <protection hidden="1"/>
    </xf>
    <xf numFmtId="0" fontId="0" fillId="9" borderId="45" xfId="0" applyFont="1" applyFill="1" applyBorder="1" applyAlignment="1" applyProtection="1">
      <alignment horizontal="left" vertical="top" wrapText="1"/>
      <protection hidden="1"/>
    </xf>
    <xf numFmtId="0" fontId="0" fillId="9" borderId="10" xfId="0" applyFont="1" applyFill="1" applyBorder="1" applyAlignment="1" applyProtection="1">
      <alignment horizontal="left" vertical="top" wrapText="1"/>
      <protection hidden="1"/>
    </xf>
    <xf numFmtId="0" fontId="0" fillId="9" borderId="0" xfId="0" applyFont="1" applyFill="1" applyBorder="1" applyAlignment="1" applyProtection="1">
      <alignment horizontal="left" vertical="top" wrapText="1"/>
      <protection hidden="1"/>
    </xf>
    <xf numFmtId="0" fontId="0" fillId="9" borderId="21" xfId="0" applyFont="1" applyFill="1" applyBorder="1" applyAlignment="1" applyProtection="1">
      <alignment horizontal="left" vertical="top" wrapText="1"/>
      <protection hidden="1"/>
    </xf>
    <xf numFmtId="0" fontId="0" fillId="9" borderId="69" xfId="0" applyFont="1" applyFill="1" applyBorder="1" applyAlignment="1" applyProtection="1">
      <alignment horizontal="left" vertical="top" wrapText="1"/>
      <protection hidden="1"/>
    </xf>
    <xf numFmtId="0" fontId="0" fillId="9" borderId="13" xfId="0" applyFont="1" applyFill="1" applyBorder="1" applyAlignment="1" applyProtection="1">
      <alignment horizontal="left" vertical="top" wrapText="1"/>
      <protection hidden="1"/>
    </xf>
    <xf numFmtId="0" fontId="0" fillId="9" borderId="70" xfId="0" applyFont="1" applyFill="1" applyBorder="1" applyAlignment="1" applyProtection="1">
      <alignment horizontal="left" vertical="top" wrapText="1"/>
      <protection hidden="1"/>
    </xf>
    <xf numFmtId="0" fontId="0" fillId="17" borderId="24" xfId="0" applyFont="1" applyFill="1" applyBorder="1" applyAlignment="1" applyProtection="1">
      <alignment horizontal="center" vertical="center" wrapText="1"/>
      <protection/>
    </xf>
    <xf numFmtId="0" fontId="0" fillId="17" borderId="25" xfId="0" applyFont="1" applyFill="1" applyBorder="1" applyAlignment="1" applyProtection="1">
      <alignment horizontal="center" vertical="center" wrapText="1"/>
      <protection/>
    </xf>
    <xf numFmtId="0" fontId="2" fillId="0" borderId="71" xfId="0" applyFont="1" applyBorder="1" applyAlignment="1" applyProtection="1">
      <alignment horizontal="left" vertical="top" wrapText="1"/>
      <protection/>
    </xf>
    <xf numFmtId="0" fontId="2" fillId="0" borderId="72"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75" xfId="0" applyFont="1" applyBorder="1" applyAlignment="1" applyProtection="1">
      <alignment horizontal="left" vertical="top" wrapText="1"/>
      <protection/>
    </xf>
    <xf numFmtId="0" fontId="2" fillId="0" borderId="76" xfId="0" applyFont="1" applyBorder="1" applyAlignment="1" applyProtection="1">
      <alignment horizontal="left" vertical="top" wrapText="1"/>
      <protection/>
    </xf>
    <xf numFmtId="0" fontId="0" fillId="8" borderId="7" xfId="0" applyFill="1" applyBorder="1" applyAlignment="1" applyProtection="1">
      <alignment horizontal="left" vertical="top" wrapText="1"/>
      <protection locked="0"/>
    </xf>
    <xf numFmtId="0" fontId="0" fillId="8" borderId="77" xfId="0" applyFill="1" applyBorder="1" applyAlignment="1" applyProtection="1">
      <alignment horizontal="left" vertical="top" wrapText="1"/>
      <protection locked="0"/>
    </xf>
    <xf numFmtId="0" fontId="0" fillId="8" borderId="78" xfId="0" applyFill="1" applyBorder="1" applyAlignment="1" applyProtection="1">
      <alignment horizontal="left" vertical="top" wrapText="1"/>
      <protection locked="0"/>
    </xf>
    <xf numFmtId="0" fontId="0" fillId="8" borderId="79" xfId="0" applyFill="1" applyBorder="1" applyAlignment="1" applyProtection="1">
      <alignment horizontal="left" vertical="top" wrapText="1"/>
      <protection locked="0"/>
    </xf>
    <xf numFmtId="0" fontId="0" fillId="8" borderId="80" xfId="0" applyFill="1" applyBorder="1" applyAlignment="1" applyProtection="1">
      <alignment horizontal="left" vertical="top" wrapText="1"/>
      <protection locked="0"/>
    </xf>
    <xf numFmtId="0" fontId="0" fillId="8" borderId="81" xfId="0" applyFill="1" applyBorder="1" applyAlignment="1" applyProtection="1">
      <alignment horizontal="left" vertical="top" wrapText="1"/>
      <protection locked="0"/>
    </xf>
    <xf numFmtId="0" fontId="0" fillId="8" borderId="82" xfId="0" applyFill="1" applyBorder="1" applyAlignment="1" applyProtection="1">
      <alignment horizontal="left" vertical="top" wrapText="1"/>
      <protection locked="0"/>
    </xf>
    <xf numFmtId="0" fontId="0" fillId="8" borderId="83" xfId="0" applyFill="1" applyBorder="1" applyAlignment="1" applyProtection="1">
      <alignment horizontal="left" vertical="top" wrapText="1"/>
      <protection locked="0"/>
    </xf>
    <xf numFmtId="0" fontId="0" fillId="8" borderId="84" xfId="0" applyFill="1" applyBorder="1" applyAlignment="1" applyProtection="1">
      <alignment horizontal="left" vertical="top" wrapText="1"/>
      <protection locked="0"/>
    </xf>
    <xf numFmtId="0" fontId="0" fillId="8" borderId="85" xfId="0" applyFill="1" applyBorder="1" applyAlignment="1" applyProtection="1">
      <alignment horizontal="left" vertical="top" wrapText="1"/>
      <protection locked="0"/>
    </xf>
    <xf numFmtId="0" fontId="0" fillId="8" borderId="78" xfId="0" applyFont="1" applyFill="1" applyBorder="1" applyAlignment="1" applyProtection="1">
      <alignment horizontal="left" vertical="top" wrapText="1"/>
      <protection locked="0"/>
    </xf>
    <xf numFmtId="0" fontId="2" fillId="0" borderId="86" xfId="0" applyFont="1" applyBorder="1" applyAlignment="1" applyProtection="1">
      <alignment horizontal="left" vertical="top" wrapText="1"/>
      <protection/>
    </xf>
    <xf numFmtId="0" fontId="2" fillId="0" borderId="7" xfId="0" applyFont="1" applyBorder="1" applyAlignment="1" applyProtection="1">
      <alignment horizontal="left" vertical="top" wrapText="1"/>
      <protection/>
    </xf>
    <xf numFmtId="0" fontId="1" fillId="8" borderId="24" xfId="0" applyFont="1" applyFill="1" applyBorder="1" applyAlignment="1" applyProtection="1">
      <alignment horizontal="left" vertical="center" wrapText="1"/>
      <protection locked="0"/>
    </xf>
    <xf numFmtId="0" fontId="1" fillId="8" borderId="31" xfId="0" applyFont="1" applyFill="1" applyBorder="1" applyAlignment="1" applyProtection="1">
      <alignment horizontal="left" vertical="center" wrapText="1"/>
      <protection locked="0"/>
    </xf>
    <xf numFmtId="0" fontId="1" fillId="8" borderId="25" xfId="0" applyFont="1" applyFill="1" applyBorder="1" applyAlignment="1" applyProtection="1">
      <alignment horizontal="left" vertical="center" wrapText="1"/>
      <protection locked="0"/>
    </xf>
    <xf numFmtId="0" fontId="0" fillId="17" borderId="31" xfId="0" applyFont="1" applyFill="1" applyBorder="1" applyAlignment="1" applyProtection="1">
      <alignment horizontal="center" vertical="center" wrapText="1"/>
      <protection/>
    </xf>
    <xf numFmtId="15" fontId="0" fillId="8" borderId="24" xfId="0" applyNumberFormat="1" applyFill="1" applyBorder="1" applyAlignment="1" applyProtection="1">
      <alignment horizontal="center" vertical="center" wrapText="1"/>
      <protection locked="0"/>
    </xf>
    <xf numFmtId="15" fontId="0" fillId="8" borderId="25" xfId="0" applyNumberFormat="1" applyFont="1" applyFill="1" applyBorder="1" applyAlignment="1" applyProtection="1">
      <alignment horizontal="center" vertical="center" wrapText="1"/>
      <protection locked="0"/>
    </xf>
    <xf numFmtId="0" fontId="0" fillId="0" borderId="0" xfId="0" applyFill="1" applyAlignment="1" applyProtection="1">
      <alignment wrapText="1"/>
      <protection/>
    </xf>
    <xf numFmtId="0" fontId="2" fillId="17" borderId="55" xfId="0" applyFont="1" applyFill="1" applyBorder="1" applyAlignment="1" applyProtection="1">
      <alignment horizontal="center" vertical="center" textRotation="180"/>
      <protection/>
    </xf>
    <xf numFmtId="0" fontId="2" fillId="17" borderId="58" xfId="0" applyFont="1" applyFill="1" applyBorder="1" applyAlignment="1" applyProtection="1">
      <alignment horizontal="center" vertical="center" textRotation="180"/>
      <protection/>
    </xf>
    <xf numFmtId="0" fontId="1" fillId="17" borderId="58" xfId="0" applyFont="1" applyFill="1" applyBorder="1" applyAlignment="1" applyProtection="1">
      <alignment horizontal="center" vertical="center" textRotation="180"/>
      <protection/>
    </xf>
    <xf numFmtId="0" fontId="1" fillId="17" borderId="66" xfId="0" applyFont="1" applyFill="1" applyBorder="1" applyAlignment="1" applyProtection="1">
      <alignment horizontal="center" vertical="center" textRotation="180"/>
      <protection/>
    </xf>
    <xf numFmtId="0" fontId="1" fillId="17" borderId="54" xfId="0" applyFont="1" applyFill="1" applyBorder="1" applyAlignment="1" applyProtection="1">
      <alignment horizontal="center" vertical="center" textRotation="180"/>
      <protection/>
    </xf>
    <xf numFmtId="0" fontId="0" fillId="0" borderId="86" xfId="0" applyFont="1" applyBorder="1" applyAlignment="1" applyProtection="1">
      <alignment horizontal="left" vertical="top" wrapText="1"/>
      <protection/>
    </xf>
    <xf numFmtId="0" fontId="0" fillId="0" borderId="7" xfId="0" applyFont="1" applyBorder="1" applyAlignment="1" applyProtection="1">
      <alignment horizontal="left" vertical="top" wrapText="1"/>
      <protection/>
    </xf>
    <xf numFmtId="0" fontId="0" fillId="0" borderId="87" xfId="0" applyFont="1" applyBorder="1" applyAlignment="1" applyProtection="1">
      <alignment horizontal="left" vertical="top" wrapText="1"/>
      <protection/>
    </xf>
    <xf numFmtId="0" fontId="0" fillId="0" borderId="80" xfId="0" applyFont="1" applyBorder="1" applyAlignment="1" applyProtection="1">
      <alignment horizontal="left" vertical="top" wrapText="1"/>
      <protection/>
    </xf>
    <xf numFmtId="0" fontId="0" fillId="0" borderId="88" xfId="0" applyFont="1" applyBorder="1" applyAlignment="1" applyProtection="1">
      <alignment horizontal="left" vertical="top" wrapText="1"/>
      <protection/>
    </xf>
    <xf numFmtId="0" fontId="0" fillId="0" borderId="89" xfId="0" applyFont="1" applyBorder="1" applyAlignment="1" applyProtection="1">
      <alignment horizontal="left" vertical="top" wrapText="1"/>
      <protection/>
    </xf>
    <xf numFmtId="0" fontId="2" fillId="0" borderId="33" xfId="0" applyFont="1" applyBorder="1" applyAlignment="1" applyProtection="1">
      <alignment horizontal="left" vertical="top" wrapText="1"/>
      <protection/>
    </xf>
    <xf numFmtId="0" fontId="2" fillId="0" borderId="90" xfId="0" applyFont="1" applyBorder="1" applyAlignment="1" applyProtection="1">
      <alignment horizontal="left" vertical="top" wrapText="1"/>
      <protection/>
    </xf>
    <xf numFmtId="0" fontId="2" fillId="0" borderId="10" xfId="0" applyFont="1" applyBorder="1" applyAlignment="1" applyProtection="1">
      <alignment horizontal="left" vertical="top" wrapText="1"/>
      <protection/>
    </xf>
    <xf numFmtId="0" fontId="2" fillId="0" borderId="91" xfId="0" applyFont="1" applyBorder="1" applyAlignment="1" applyProtection="1">
      <alignment horizontal="left" vertical="top" wrapText="1"/>
      <protection/>
    </xf>
    <xf numFmtId="0" fontId="0" fillId="0" borderId="92" xfId="0" applyFont="1" applyBorder="1" applyAlignment="1" applyProtection="1">
      <alignment horizontal="left" vertical="top" wrapText="1"/>
      <protection/>
    </xf>
    <xf numFmtId="0" fontId="2" fillId="0" borderId="93" xfId="0" applyFont="1" applyBorder="1" applyAlignment="1" applyProtection="1">
      <alignment horizontal="left" vertical="top" wrapText="1"/>
      <protection/>
    </xf>
    <xf numFmtId="0" fontId="2" fillId="0" borderId="94" xfId="0" applyFont="1" applyBorder="1" applyAlignment="1" applyProtection="1">
      <alignment horizontal="left" vertical="top" wrapText="1"/>
      <protection/>
    </xf>
    <xf numFmtId="0" fontId="2" fillId="0" borderId="95"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0" fillId="0" borderId="91" xfId="0" applyFont="1" applyBorder="1" applyAlignment="1" applyProtection="1">
      <alignment horizontal="left" vertical="top" wrapText="1"/>
      <protection/>
    </xf>
    <xf numFmtId="0" fontId="0" fillId="0" borderId="47" xfId="0" applyFont="1" applyBorder="1" applyAlignment="1" applyProtection="1">
      <alignment horizontal="left" vertical="top" wrapText="1"/>
      <protection/>
    </xf>
    <xf numFmtId="0" fontId="0" fillId="0" borderId="96" xfId="0" applyFont="1" applyBorder="1" applyAlignment="1" applyProtection="1">
      <alignment horizontal="left" vertical="top" wrapText="1"/>
      <protection/>
    </xf>
    <xf numFmtId="0" fontId="0" fillId="17" borderId="97" xfId="0" applyFill="1" applyBorder="1" applyAlignment="1" applyProtection="1">
      <alignment horizontal="center" vertical="center" textRotation="180"/>
      <protection/>
    </xf>
    <xf numFmtId="0" fontId="0" fillId="17" borderId="58" xfId="0" applyFill="1" applyBorder="1" applyAlignment="1" applyProtection="1">
      <alignment horizontal="center" vertical="center" textRotation="180"/>
      <protection/>
    </xf>
    <xf numFmtId="0" fontId="0" fillId="17" borderId="66" xfId="0" applyFill="1" applyBorder="1" applyAlignment="1" applyProtection="1">
      <alignment horizontal="center" vertical="center" textRotation="180"/>
      <protection/>
    </xf>
    <xf numFmtId="0" fontId="0" fillId="0" borderId="98" xfId="0" applyFill="1" applyBorder="1" applyAlignment="1" applyProtection="1">
      <alignment horizontal="left" vertical="top" wrapText="1"/>
      <protection/>
    </xf>
    <xf numFmtId="0" fontId="0" fillId="0" borderId="99" xfId="0" applyFill="1" applyBorder="1" applyAlignment="1" applyProtection="1">
      <alignment horizontal="left" vertical="top" wrapText="1"/>
      <protection/>
    </xf>
    <xf numFmtId="0" fontId="2" fillId="17" borderId="54" xfId="0" applyFont="1" applyFill="1" applyBorder="1" applyAlignment="1" applyProtection="1">
      <alignment horizontal="center" vertical="center" textRotation="180"/>
      <protection/>
    </xf>
    <xf numFmtId="0" fontId="0" fillId="8" borderId="0" xfId="0" applyFill="1" applyBorder="1" applyAlignment="1" applyProtection="1">
      <alignment horizontal="center" vertical="center" wrapText="1"/>
      <protection locked="0"/>
    </xf>
    <xf numFmtId="0" fontId="0" fillId="8" borderId="43" xfId="0" applyFill="1" applyBorder="1" applyAlignment="1" applyProtection="1">
      <alignment horizontal="center" vertical="center" wrapText="1"/>
      <protection locked="0"/>
    </xf>
    <xf numFmtId="0" fontId="0" fillId="0" borderId="15" xfId="0" applyBorder="1" applyAlignment="1" applyProtection="1">
      <alignment horizontal="center" wrapText="1"/>
      <protection/>
    </xf>
    <xf numFmtId="0" fontId="0" fillId="0" borderId="12" xfId="0" applyBorder="1" applyAlignment="1" applyProtection="1">
      <alignment horizontal="center" wrapText="1"/>
      <protection/>
    </xf>
    <xf numFmtId="0" fontId="0" fillId="0" borderId="11" xfId="0" applyBorder="1" applyAlignment="1" applyProtection="1">
      <alignment horizontal="center"/>
      <protection/>
    </xf>
    <xf numFmtId="0" fontId="0" fillId="0" borderId="0" xfId="0" applyBorder="1" applyAlignment="1" applyProtection="1">
      <alignment horizontal="center"/>
      <protection/>
    </xf>
    <xf numFmtId="0" fontId="0" fillId="0" borderId="48" xfId="0" applyBorder="1" applyAlignment="1" applyProtection="1">
      <alignment horizontal="center"/>
      <protection/>
    </xf>
    <xf numFmtId="0" fontId="0" fillId="0" borderId="21" xfId="0" applyBorder="1" applyAlignment="1" applyProtection="1">
      <alignment horizontal="center"/>
      <protection/>
    </xf>
    <xf numFmtId="0" fontId="0" fillId="0" borderId="100" xfId="0" applyFont="1" applyBorder="1" applyAlignment="1" applyProtection="1">
      <alignment horizontal="center"/>
      <protection/>
    </xf>
    <xf numFmtId="0" fontId="0" fillId="0" borderId="101" xfId="0" applyFont="1" applyBorder="1" applyAlignment="1" applyProtection="1">
      <alignment horizontal="center"/>
      <protection/>
    </xf>
    <xf numFmtId="0" fontId="0" fillId="0" borderId="102" xfId="0" applyFont="1" applyBorder="1" applyAlignment="1" applyProtection="1">
      <alignment horizontal="center"/>
      <protection/>
    </xf>
    <xf numFmtId="0" fontId="0" fillId="0" borderId="101" xfId="0" applyBorder="1" applyAlignment="1" applyProtection="1">
      <alignment horizontal="center"/>
      <protection/>
    </xf>
    <xf numFmtId="0" fontId="0" fillId="0" borderId="102" xfId="0" applyBorder="1" applyAlignment="1" applyProtection="1">
      <alignment horizontal="center"/>
      <protection/>
    </xf>
    <xf numFmtId="0" fontId="1" fillId="17" borderId="0" xfId="0" applyFont="1" applyFill="1" applyBorder="1" applyAlignment="1" applyProtection="1">
      <alignment horizontal="center" vertical="top" wrapText="1"/>
      <protection hidden="1"/>
    </xf>
    <xf numFmtId="0" fontId="2" fillId="0" borderId="87" xfId="0" applyFont="1" applyBorder="1" applyAlignment="1" applyProtection="1">
      <alignment horizontal="left" vertical="top" wrapText="1"/>
      <protection/>
    </xf>
    <xf numFmtId="0" fontId="2" fillId="0" borderId="80" xfId="0" applyFont="1" applyBorder="1" applyAlignment="1" applyProtection="1">
      <alignment horizontal="left" vertical="top" wrapText="1"/>
      <protection/>
    </xf>
    <xf numFmtId="0" fontId="0" fillId="0" borderId="0" xfId="0" applyFont="1" applyAlignment="1" applyProtection="1">
      <alignment/>
      <protection/>
    </xf>
    <xf numFmtId="0" fontId="0" fillId="0" borderId="0" xfId="0" applyFont="1" applyAlignment="1">
      <alignment/>
    </xf>
    <xf numFmtId="0" fontId="0" fillId="0" borderId="78" xfId="0" applyFont="1" applyBorder="1" applyAlignment="1" applyProtection="1">
      <alignment horizontal="left" vertical="top" wrapText="1"/>
      <protection/>
    </xf>
    <xf numFmtId="0" fontId="0" fillId="0" borderId="49" xfId="0" applyBorder="1" applyAlignment="1" applyProtection="1">
      <alignment horizontal="center" wrapText="1"/>
      <protection/>
    </xf>
    <xf numFmtId="0" fontId="0" fillId="0" borderId="32" xfId="0" applyBorder="1" applyAlignment="1" applyProtection="1">
      <alignment horizontal="center" wrapText="1"/>
      <protection/>
    </xf>
    <xf numFmtId="0" fontId="0" fillId="8" borderId="72" xfId="0" applyFill="1" applyBorder="1" applyAlignment="1" applyProtection="1">
      <alignment horizontal="left" vertical="top" wrapText="1"/>
      <protection locked="0"/>
    </xf>
    <xf numFmtId="0" fontId="0" fillId="8" borderId="103" xfId="0" applyFill="1" applyBorder="1" applyAlignment="1" applyProtection="1">
      <alignment horizontal="left" vertical="top" wrapText="1"/>
      <protection locked="0"/>
    </xf>
    <xf numFmtId="0" fontId="0" fillId="8" borderId="74" xfId="0" applyFill="1" applyBorder="1" applyAlignment="1" applyProtection="1">
      <alignment horizontal="left" vertical="top" wrapText="1"/>
      <protection locked="0"/>
    </xf>
    <xf numFmtId="0" fontId="0" fillId="8" borderId="104" xfId="0" applyFill="1" applyBorder="1" applyAlignment="1" applyProtection="1">
      <alignment horizontal="left" vertical="top" wrapText="1"/>
      <protection locked="0"/>
    </xf>
    <xf numFmtId="0" fontId="0" fillId="8" borderId="76" xfId="0" applyFill="1" applyBorder="1" applyAlignment="1" applyProtection="1">
      <alignment horizontal="left" vertical="top" wrapText="1"/>
      <protection locked="0"/>
    </xf>
    <xf numFmtId="0" fontId="0" fillId="8" borderId="105" xfId="0" applyFill="1" applyBorder="1" applyAlignment="1" applyProtection="1">
      <alignment horizontal="left" vertical="top" wrapText="1"/>
      <protection locked="0"/>
    </xf>
    <xf numFmtId="0" fontId="0" fillId="8" borderId="43" xfId="0" applyFont="1" applyFill="1" applyBorder="1" applyAlignment="1" applyProtection="1">
      <alignment horizontal="center" shrinkToFit="1"/>
      <protection locked="0"/>
    </xf>
    <xf numFmtId="0" fontId="0" fillId="8" borderId="43" xfId="0" applyFill="1" applyBorder="1" applyAlignment="1" applyProtection="1">
      <alignment horizontal="center" shrinkToFit="1"/>
      <protection locked="0"/>
    </xf>
    <xf numFmtId="0" fontId="0" fillId="8" borderId="106" xfId="0" applyFont="1" applyFill="1" applyBorder="1" applyAlignment="1" applyProtection="1">
      <alignment horizontal="center" shrinkToFit="1"/>
      <protection locked="0"/>
    </xf>
    <xf numFmtId="0" fontId="0" fillId="8" borderId="106" xfId="0" applyFill="1" applyBorder="1" applyAlignment="1" applyProtection="1">
      <alignment horizontal="center" shrinkToFit="1"/>
      <protection locked="0"/>
    </xf>
    <xf numFmtId="0" fontId="0" fillId="0" borderId="47" xfId="0" applyBorder="1" applyAlignment="1" applyProtection="1">
      <alignment horizontal="center" wrapText="1"/>
      <protection/>
    </xf>
    <xf numFmtId="0" fontId="0" fillId="0" borderId="48" xfId="0" applyBorder="1" applyAlignment="1" applyProtection="1">
      <alignment horizontal="center" wrapText="1"/>
      <protection/>
    </xf>
    <xf numFmtId="0" fontId="0" fillId="0" borderId="0" xfId="0" applyBorder="1" applyAlignment="1" applyProtection="1">
      <alignment horizontal="center" wrapText="1"/>
      <protection/>
    </xf>
    <xf numFmtId="0" fontId="0" fillId="0" borderId="21" xfId="0" applyBorder="1" applyAlignment="1" applyProtection="1">
      <alignment horizontal="center" wrapText="1"/>
      <protection/>
    </xf>
    <xf numFmtId="0" fontId="0" fillId="0" borderId="10" xfId="0" applyBorder="1" applyAlignment="1" applyProtection="1">
      <alignment horizontal="center" wrapText="1"/>
      <protection/>
    </xf>
    <xf numFmtId="0" fontId="0" fillId="0" borderId="33" xfId="0" applyFont="1" applyBorder="1" applyAlignment="1" applyProtection="1">
      <alignment horizontal="center" wrapText="1"/>
      <protection/>
    </xf>
    <xf numFmtId="0" fontId="0" fillId="0" borderId="19" xfId="0" applyFont="1" applyBorder="1" applyAlignment="1" applyProtection="1">
      <alignment horizontal="center" wrapText="1"/>
      <protection/>
    </xf>
    <xf numFmtId="0" fontId="0" fillId="0" borderId="68" xfId="0" applyFont="1" applyBorder="1" applyAlignment="1" applyProtection="1">
      <alignment horizontal="center" wrapText="1"/>
      <protection/>
    </xf>
    <xf numFmtId="0" fontId="0" fillId="0" borderId="10" xfId="0" applyFont="1" applyBorder="1" applyAlignment="1" applyProtection="1">
      <alignment horizontal="center" wrapText="1"/>
      <protection/>
    </xf>
    <xf numFmtId="0" fontId="0" fillId="0" borderId="0" xfId="0" applyFont="1" applyBorder="1" applyAlignment="1" applyProtection="1">
      <alignment horizontal="center" wrapText="1"/>
      <protection/>
    </xf>
    <xf numFmtId="0" fontId="0" fillId="0" borderId="14" xfId="0" applyFont="1" applyBorder="1" applyAlignment="1" applyProtection="1">
      <alignment horizontal="center" wrapText="1"/>
      <protection/>
    </xf>
    <xf numFmtId="0" fontId="0" fillId="0" borderId="47" xfId="0" applyFont="1" applyBorder="1" applyAlignment="1" applyProtection="1">
      <alignment horizontal="center" wrapText="1"/>
      <protection/>
    </xf>
    <xf numFmtId="0" fontId="0" fillId="0" borderId="12" xfId="0" applyFont="1" applyBorder="1" applyAlignment="1" applyProtection="1">
      <alignment horizontal="center" wrapText="1"/>
      <protection/>
    </xf>
    <xf numFmtId="0" fontId="0" fillId="0" borderId="16" xfId="0" applyFont="1" applyBorder="1" applyAlignment="1" applyProtection="1">
      <alignment horizontal="center" wrapText="1"/>
      <protection/>
    </xf>
    <xf numFmtId="0" fontId="0" fillId="8" borderId="107" xfId="0" applyFill="1" applyBorder="1" applyAlignment="1" applyProtection="1">
      <alignment horizontal="left" vertical="top" wrapText="1"/>
      <protection locked="0"/>
    </xf>
    <xf numFmtId="0" fontId="0" fillId="8" borderId="108" xfId="0" applyFill="1" applyBorder="1" applyAlignment="1" applyProtection="1">
      <alignment horizontal="left" vertical="top" wrapText="1"/>
      <protection locked="0"/>
    </xf>
    <xf numFmtId="0" fontId="0" fillId="8" borderId="109" xfId="0" applyFill="1" applyBorder="1" applyAlignment="1" applyProtection="1">
      <alignment horizontal="left" vertical="top" wrapText="1"/>
      <protection locked="0"/>
    </xf>
    <xf numFmtId="0" fontId="3" fillId="0" borderId="10" xfId="0" applyFont="1" applyFill="1" applyBorder="1" applyAlignment="1" applyProtection="1">
      <alignment horizontal="center" vertical="top"/>
      <protection/>
    </xf>
    <xf numFmtId="0" fontId="3" fillId="0" borderId="0" xfId="0" applyFont="1" applyFill="1" applyBorder="1" applyAlignment="1" applyProtection="1">
      <alignment horizontal="center" vertical="top"/>
      <protection/>
    </xf>
    <xf numFmtId="0" fontId="3" fillId="0" borderId="14" xfId="0" applyFont="1" applyFill="1" applyBorder="1" applyAlignment="1" applyProtection="1">
      <alignment horizontal="center" vertical="top"/>
      <protection/>
    </xf>
    <xf numFmtId="1" fontId="3" fillId="0" borderId="33" xfId="0" applyNumberFormat="1" applyFont="1" applyFill="1" applyBorder="1" applyAlignment="1" applyProtection="1">
      <alignment horizontal="center" vertical="center" wrapText="1"/>
      <protection/>
    </xf>
    <xf numFmtId="1" fontId="3" fillId="0" borderId="19" xfId="0" applyNumberFormat="1" applyFont="1" applyFill="1" applyBorder="1" applyAlignment="1" applyProtection="1">
      <alignment horizontal="center" vertical="center" wrapText="1"/>
      <protection/>
    </xf>
    <xf numFmtId="1" fontId="3" fillId="0" borderId="68" xfId="0" applyNumberFormat="1" applyFont="1" applyFill="1" applyBorder="1" applyAlignment="1" applyProtection="1">
      <alignment horizontal="center" vertical="center" wrapText="1"/>
      <protection/>
    </xf>
    <xf numFmtId="1" fontId="3" fillId="0" borderId="10" xfId="0" applyNumberFormat="1" applyFont="1" applyFill="1" applyBorder="1" applyAlignment="1" applyProtection="1">
      <alignment horizontal="center" vertical="center" wrapText="1"/>
      <protection/>
    </xf>
    <xf numFmtId="1" fontId="3" fillId="0" borderId="0"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1" fontId="3" fillId="0" borderId="110" xfId="0" applyNumberFormat="1" applyFont="1" applyFill="1" applyBorder="1" applyAlignment="1" applyProtection="1">
      <alignment horizontal="center" vertical="center" wrapText="1"/>
      <protection/>
    </xf>
    <xf numFmtId="1" fontId="3" fillId="0" borderId="50" xfId="0" applyNumberFormat="1" applyFont="1" applyFill="1" applyBorder="1" applyAlignment="1" applyProtection="1">
      <alignment horizontal="center" vertical="center" wrapText="1"/>
      <protection/>
    </xf>
    <xf numFmtId="1" fontId="3" fillId="0" borderId="111" xfId="0" applyNumberFormat="1" applyFont="1" applyFill="1" applyBorder="1" applyAlignment="1" applyProtection="1">
      <alignment horizontal="center" vertical="center" wrapText="1"/>
      <protection/>
    </xf>
    <xf numFmtId="0" fontId="1" fillId="9" borderId="44" xfId="0" applyFont="1" applyFill="1" applyBorder="1" applyAlignment="1" applyProtection="1">
      <alignment horizontal="left" vertical="top" wrapText="1"/>
      <protection hidden="1"/>
    </xf>
    <xf numFmtId="0" fontId="1" fillId="9" borderId="29" xfId="0" applyFont="1" applyFill="1" applyBorder="1" applyAlignment="1" applyProtection="1">
      <alignment horizontal="left" vertical="top" wrapText="1"/>
      <protection hidden="1"/>
    </xf>
    <xf numFmtId="0" fontId="1" fillId="9" borderId="45" xfId="0" applyFont="1" applyFill="1" applyBorder="1" applyAlignment="1" applyProtection="1">
      <alignment horizontal="left" vertical="top" wrapText="1"/>
      <protection hidden="1"/>
    </xf>
    <xf numFmtId="0" fontId="1" fillId="9" borderId="10" xfId="0" applyFont="1" applyFill="1" applyBorder="1" applyAlignment="1" applyProtection="1">
      <alignment horizontal="left" vertical="top" wrapText="1"/>
      <protection hidden="1"/>
    </xf>
    <xf numFmtId="0" fontId="1" fillId="9" borderId="0" xfId="0" applyFont="1" applyFill="1" applyBorder="1" applyAlignment="1" applyProtection="1">
      <alignment horizontal="left" vertical="top" wrapText="1"/>
      <protection hidden="1"/>
    </xf>
    <xf numFmtId="0" fontId="1" fillId="9" borderId="21" xfId="0" applyFont="1" applyFill="1" applyBorder="1" applyAlignment="1" applyProtection="1">
      <alignment horizontal="left" vertical="top" wrapText="1"/>
      <protection hidden="1"/>
    </xf>
    <xf numFmtId="0" fontId="1" fillId="9" borderId="69" xfId="0" applyFont="1" applyFill="1" applyBorder="1" applyAlignment="1" applyProtection="1">
      <alignment horizontal="left" vertical="top" wrapText="1"/>
      <protection hidden="1"/>
    </xf>
    <xf numFmtId="0" fontId="1" fillId="9" borderId="13" xfId="0" applyFont="1" applyFill="1" applyBorder="1" applyAlignment="1" applyProtection="1">
      <alignment horizontal="left" vertical="top" wrapText="1"/>
      <protection hidden="1"/>
    </xf>
    <xf numFmtId="0" fontId="1" fillId="9" borderId="70" xfId="0" applyFont="1" applyFill="1" applyBorder="1" applyAlignment="1" applyProtection="1">
      <alignment horizontal="left" vertical="top" wrapText="1"/>
      <protection hidden="1"/>
    </xf>
    <xf numFmtId="0" fontId="0" fillId="8" borderId="112" xfId="0" applyFill="1" applyBorder="1" applyAlignment="1" applyProtection="1">
      <alignment horizontal="left" vertical="top" wrapText="1"/>
      <protection locked="0"/>
    </xf>
    <xf numFmtId="0" fontId="0" fillId="8" borderId="19" xfId="0" applyFill="1" applyBorder="1" applyAlignment="1" applyProtection="1">
      <alignment horizontal="left" vertical="top" wrapText="1"/>
      <protection locked="0"/>
    </xf>
    <xf numFmtId="0" fontId="0" fillId="8" borderId="68" xfId="0" applyFill="1" applyBorder="1" applyAlignment="1" applyProtection="1">
      <alignment horizontal="left" vertical="top" wrapText="1"/>
      <protection locked="0"/>
    </xf>
    <xf numFmtId="0" fontId="0" fillId="8" borderId="48" xfId="0" applyFill="1" applyBorder="1" applyAlignment="1" applyProtection="1">
      <alignment horizontal="left" vertical="top" wrapText="1"/>
      <protection locked="0"/>
    </xf>
    <xf numFmtId="0" fontId="0" fillId="8" borderId="0" xfId="0" applyFill="1" applyBorder="1" applyAlignment="1" applyProtection="1">
      <alignment horizontal="left" vertical="top" wrapText="1"/>
      <protection locked="0"/>
    </xf>
    <xf numFmtId="0" fontId="0" fillId="8" borderId="14" xfId="0" applyFill="1" applyBorder="1" applyAlignment="1" applyProtection="1">
      <alignment horizontal="left" vertical="top" wrapText="1"/>
      <protection locked="0"/>
    </xf>
    <xf numFmtId="0" fontId="0" fillId="8" borderId="113" xfId="0" applyFill="1" applyBorder="1" applyAlignment="1" applyProtection="1">
      <alignment horizontal="left" vertical="top" wrapText="1"/>
      <protection locked="0"/>
    </xf>
    <xf numFmtId="0" fontId="0" fillId="8" borderId="114" xfId="0" applyFill="1" applyBorder="1" applyAlignment="1" applyProtection="1">
      <alignment horizontal="left" vertical="top" wrapText="1"/>
      <protection locked="0"/>
    </xf>
    <xf numFmtId="0" fontId="0" fillId="8" borderId="115" xfId="0" applyFill="1" applyBorder="1" applyAlignment="1" applyProtection="1">
      <alignment horizontal="left" vertical="top" wrapText="1"/>
      <protection locked="0"/>
    </xf>
    <xf numFmtId="0" fontId="0" fillId="8" borderId="116" xfId="0" applyFill="1" applyBorder="1" applyAlignment="1" applyProtection="1">
      <alignment horizontal="left" vertical="top" wrapText="1"/>
      <protection locked="0"/>
    </xf>
    <xf numFmtId="0" fontId="0" fillId="8" borderId="117" xfId="0" applyFill="1" applyBorder="1" applyAlignment="1" applyProtection="1">
      <alignment horizontal="left" vertical="top" wrapText="1"/>
      <protection locked="0"/>
    </xf>
    <xf numFmtId="0" fontId="0" fillId="8" borderId="118" xfId="0" applyFill="1" applyBorder="1" applyAlignment="1" applyProtection="1">
      <alignment horizontal="left" vertical="top" wrapText="1"/>
      <protection locked="0"/>
    </xf>
    <xf numFmtId="0" fontId="0" fillId="8" borderId="49" xfId="0" applyFill="1" applyBorder="1" applyAlignment="1" applyProtection="1">
      <alignment horizontal="left" vertical="top" wrapText="1"/>
      <protection locked="0"/>
    </xf>
    <xf numFmtId="0" fontId="0" fillId="8" borderId="12" xfId="0" applyFill="1" applyBorder="1" applyAlignment="1" applyProtection="1">
      <alignment horizontal="left" vertical="top" wrapText="1"/>
      <protection locked="0"/>
    </xf>
    <xf numFmtId="0" fontId="0" fillId="8" borderId="16" xfId="0" applyFill="1" applyBorder="1" applyAlignment="1" applyProtection="1">
      <alignment horizontal="left" vertical="top" wrapText="1"/>
      <protection locked="0"/>
    </xf>
    <xf numFmtId="0" fontId="2" fillId="17" borderId="119" xfId="0" applyFont="1" applyFill="1" applyBorder="1" applyAlignment="1" applyProtection="1">
      <alignment horizontal="center" vertical="center" textRotation="180"/>
      <protection/>
    </xf>
    <xf numFmtId="0" fontId="2" fillId="17" borderId="66" xfId="0" applyFont="1" applyFill="1" applyBorder="1" applyAlignment="1" applyProtection="1">
      <alignment horizontal="center" vertical="center" textRotation="180"/>
      <protection/>
    </xf>
    <xf numFmtId="0" fontId="2" fillId="17" borderId="30" xfId="0" applyFont="1" applyFill="1" applyBorder="1" applyAlignment="1" applyProtection="1">
      <alignment horizontal="center" vertical="center" textRotation="180"/>
      <protection/>
    </xf>
    <xf numFmtId="0" fontId="2" fillId="17" borderId="14" xfId="0" applyFont="1" applyFill="1" applyBorder="1" applyAlignment="1" applyProtection="1">
      <alignment horizontal="center" vertical="center" textRotation="180"/>
      <protection/>
    </xf>
    <xf numFmtId="0" fontId="2" fillId="17" borderId="17" xfId="0" applyFont="1" applyFill="1" applyBorder="1" applyAlignment="1" applyProtection="1">
      <alignment horizontal="center" vertical="center" textRotation="180"/>
      <protection/>
    </xf>
    <xf numFmtId="0" fontId="22" fillId="18" borderId="28" xfId="0" applyFont="1" applyFill="1" applyBorder="1" applyAlignment="1" applyProtection="1">
      <alignment horizontal="center" vertical="center"/>
      <protection/>
    </xf>
    <xf numFmtId="0" fontId="22" fillId="18" borderId="29" xfId="0" applyFont="1" applyFill="1" applyBorder="1" applyAlignment="1" applyProtection="1">
      <alignment horizontal="center" vertical="center"/>
      <protection/>
    </xf>
    <xf numFmtId="0" fontId="2" fillId="17" borderId="41" xfId="0" applyFont="1" applyFill="1" applyBorder="1" applyAlignment="1" applyProtection="1">
      <alignment horizontal="left" vertical="center" wrapText="1" indent="1"/>
      <protection/>
    </xf>
    <xf numFmtId="0" fontId="2" fillId="17" borderId="42" xfId="0" applyFont="1" applyFill="1" applyBorder="1" applyAlignment="1" applyProtection="1">
      <alignment horizontal="left" vertical="center" wrapText="1" indent="1"/>
      <protection/>
    </xf>
    <xf numFmtId="0" fontId="2" fillId="17" borderId="34" xfId="0" applyFont="1" applyFill="1" applyBorder="1" applyAlignment="1" applyProtection="1">
      <alignment horizontal="left" vertical="center" wrapText="1" indent="1"/>
      <protection/>
    </xf>
    <xf numFmtId="0" fontId="34" fillId="18" borderId="28" xfId="0" applyFont="1" applyFill="1" applyBorder="1" applyAlignment="1" applyProtection="1">
      <alignment horizontal="center" vertical="center"/>
      <protection/>
    </xf>
    <xf numFmtId="0" fontId="34" fillId="18" borderId="29" xfId="0" applyFont="1" applyFill="1" applyBorder="1" applyAlignment="1" applyProtection="1">
      <alignment horizontal="center" vertical="center"/>
      <protection/>
    </xf>
    <xf numFmtId="0" fontId="34" fillId="18" borderId="30" xfId="0" applyFont="1" applyFill="1" applyBorder="1" applyAlignment="1" applyProtection="1">
      <alignment horizontal="center" vertical="center"/>
      <protection/>
    </xf>
    <xf numFmtId="0" fontId="0" fillId="8" borderId="24" xfId="0" applyFont="1" applyFill="1" applyBorder="1" applyAlignment="1" applyProtection="1">
      <alignment vertical="top" wrapText="1"/>
      <protection locked="0"/>
    </xf>
    <xf numFmtId="0" fontId="0" fillId="0" borderId="25" xfId="0" applyBorder="1" applyAlignment="1" applyProtection="1">
      <alignment vertical="top" wrapText="1"/>
      <protection locked="0"/>
    </xf>
    <xf numFmtId="0" fontId="0" fillId="8" borderId="24" xfId="0" applyFill="1" applyBorder="1" applyAlignment="1" applyProtection="1">
      <alignment horizontal="left" vertical="top" wrapText="1"/>
      <protection locked="0"/>
    </xf>
    <xf numFmtId="0" fontId="0" fillId="8" borderId="25" xfId="0" applyFont="1" applyFill="1" applyBorder="1" applyAlignment="1" applyProtection="1">
      <alignment horizontal="left" vertical="top" wrapText="1"/>
      <protection locked="0"/>
    </xf>
    <xf numFmtId="0" fontId="0" fillId="0" borderId="25" xfId="0" applyBorder="1" applyAlignment="1">
      <alignment vertical="top" wrapText="1"/>
    </xf>
    <xf numFmtId="0" fontId="1" fillId="17" borderId="55" xfId="0" applyFont="1" applyFill="1" applyBorder="1" applyAlignment="1" applyProtection="1">
      <alignment horizontal="center" vertical="center" textRotation="180" wrapText="1"/>
      <protection/>
    </xf>
    <xf numFmtId="0" fontId="0" fillId="0" borderId="54" xfId="0" applyBorder="1" applyAlignment="1">
      <alignment horizontal="center" vertical="center" textRotation="180" wrapText="1"/>
    </xf>
    <xf numFmtId="0" fontId="1" fillId="17" borderId="24" xfId="0" applyFont="1" applyFill="1" applyBorder="1" applyAlignment="1" applyProtection="1">
      <alignment horizontal="left" vertical="center" wrapText="1" indent="1"/>
      <protection/>
    </xf>
    <xf numFmtId="0" fontId="1" fillId="17" borderId="31" xfId="0" applyFont="1" applyFill="1" applyBorder="1" applyAlignment="1" applyProtection="1">
      <alignment horizontal="left" vertical="center" wrapText="1" indent="1"/>
      <protection/>
    </xf>
    <xf numFmtId="0" fontId="1" fillId="17" borderId="25" xfId="0" applyFont="1" applyFill="1" applyBorder="1" applyAlignment="1" applyProtection="1">
      <alignment horizontal="left" vertical="center" wrapText="1" indent="1"/>
      <protection/>
    </xf>
    <xf numFmtId="0" fontId="1" fillId="19" borderId="24" xfId="0" applyFont="1" applyFill="1" applyBorder="1" applyAlignment="1" applyProtection="1">
      <alignment horizontal="left" vertical="top" wrapText="1"/>
      <protection/>
    </xf>
    <xf numFmtId="0" fontId="1" fillId="19" borderId="31" xfId="0" applyFont="1" applyFill="1" applyBorder="1" applyAlignment="1" applyProtection="1">
      <alignment horizontal="left" vertical="top" wrapText="1"/>
      <protection/>
    </xf>
    <xf numFmtId="0" fontId="1" fillId="19" borderId="25" xfId="0" applyFont="1" applyFill="1" applyBorder="1" applyAlignment="1" applyProtection="1">
      <alignment horizontal="left" vertical="top" wrapText="1"/>
      <protection/>
    </xf>
    <xf numFmtId="0" fontId="0" fillId="19" borderId="22" xfId="0" applyFont="1" applyFill="1" applyBorder="1" applyAlignment="1">
      <alignment horizontal="left" vertical="top" wrapText="1"/>
    </xf>
    <xf numFmtId="0" fontId="0" fillId="19" borderId="19" xfId="0" applyFill="1" applyBorder="1" applyAlignment="1">
      <alignment horizontal="left" vertical="top" wrapText="1"/>
    </xf>
    <xf numFmtId="0" fontId="0" fillId="19" borderId="68" xfId="0" applyFill="1" applyBorder="1" applyAlignment="1">
      <alignment horizontal="left" vertical="top" wrapText="1"/>
    </xf>
    <xf numFmtId="0" fontId="0" fillId="19" borderId="11" xfId="0" applyFill="1" applyBorder="1" applyAlignment="1">
      <alignment horizontal="left" vertical="top" wrapText="1"/>
    </xf>
    <xf numFmtId="0" fontId="0" fillId="19" borderId="0" xfId="0" applyFill="1" applyBorder="1" applyAlignment="1">
      <alignment horizontal="left" vertical="top" wrapText="1"/>
    </xf>
    <xf numFmtId="0" fontId="0" fillId="19" borderId="14" xfId="0" applyFill="1" applyBorder="1" applyAlignment="1">
      <alignment horizontal="left" vertical="top" wrapText="1"/>
    </xf>
    <xf numFmtId="0" fontId="0" fillId="19" borderId="15" xfId="0" applyFill="1" applyBorder="1" applyAlignment="1">
      <alignment horizontal="left" vertical="top" wrapText="1"/>
    </xf>
    <xf numFmtId="0" fontId="0" fillId="19" borderId="12" xfId="0" applyFill="1" applyBorder="1" applyAlignment="1">
      <alignment horizontal="left" vertical="top" wrapText="1"/>
    </xf>
    <xf numFmtId="0" fontId="0" fillId="19" borderId="16" xfId="0" applyFill="1" applyBorder="1" applyAlignment="1">
      <alignment horizontal="left" vertical="top" wrapText="1"/>
    </xf>
    <xf numFmtId="0" fontId="2" fillId="17" borderId="26" xfId="0" applyFont="1" applyFill="1" applyBorder="1" applyAlignment="1" applyProtection="1">
      <alignment horizontal="left" vertical="center" wrapText="1"/>
      <protection/>
    </xf>
    <xf numFmtId="0" fontId="2" fillId="17" borderId="27" xfId="0" applyFont="1" applyFill="1" applyBorder="1" applyAlignment="1" applyProtection="1">
      <alignment horizontal="left" vertical="center" wrapText="1"/>
      <protection/>
    </xf>
    <xf numFmtId="0" fontId="5" fillId="18" borderId="41" xfId="0" applyFont="1" applyFill="1" applyBorder="1" applyAlignment="1" applyProtection="1">
      <alignment horizontal="left" vertical="center" wrapText="1" indent="1"/>
      <protection/>
    </xf>
    <xf numFmtId="0" fontId="5" fillId="18" borderId="42" xfId="0" applyFont="1" applyFill="1" applyBorder="1" applyAlignment="1" applyProtection="1">
      <alignment horizontal="left" vertical="center" wrapText="1" indent="1"/>
      <protection/>
    </xf>
    <xf numFmtId="0" fontId="5" fillId="18" borderId="34" xfId="0" applyFont="1" applyFill="1" applyBorder="1" applyAlignment="1" applyProtection="1">
      <alignment horizontal="left" vertical="center" wrapText="1" indent="1"/>
      <protection/>
    </xf>
    <xf numFmtId="0" fontId="2" fillId="17" borderId="24" xfId="0" applyFont="1" applyFill="1" applyBorder="1" applyAlignment="1" applyProtection="1">
      <alignment horizontal="left" vertical="center" wrapText="1"/>
      <protection/>
    </xf>
    <xf numFmtId="0" fontId="2" fillId="17" borderId="25" xfId="0" applyFont="1" applyFill="1" applyBorder="1" applyAlignment="1" applyProtection="1">
      <alignment horizontal="left" vertical="center" wrapText="1"/>
      <protection/>
    </xf>
    <xf numFmtId="0" fontId="0" fillId="8" borderId="24" xfId="57" applyFont="1" applyFill="1" applyBorder="1" applyAlignment="1" applyProtection="1">
      <alignment horizontal="left" vertical="top" wrapText="1"/>
      <protection locked="0"/>
    </xf>
    <xf numFmtId="0" fontId="0" fillId="8" borderId="31" xfId="57" applyFill="1" applyBorder="1" applyAlignment="1" applyProtection="1">
      <alignment horizontal="left" vertical="top" wrapText="1"/>
      <protection locked="0"/>
    </xf>
    <xf numFmtId="0" fontId="0" fillId="8" borderId="12" xfId="57" applyFill="1" applyBorder="1" applyAlignment="1" applyProtection="1">
      <alignment horizontal="left" vertical="top" wrapText="1"/>
      <protection locked="0"/>
    </xf>
    <xf numFmtId="0" fontId="0" fillId="8" borderId="25" xfId="57" applyFill="1" applyBorder="1" applyAlignment="1" applyProtection="1">
      <alignment horizontal="left" vertical="top" wrapText="1"/>
      <protection locked="0"/>
    </xf>
    <xf numFmtId="0" fontId="0" fillId="8" borderId="120" xfId="57" applyFont="1" applyFill="1" applyBorder="1" applyAlignment="1" applyProtection="1">
      <alignment horizontal="left" vertical="center" wrapText="1"/>
      <protection locked="0"/>
    </xf>
    <xf numFmtId="0" fontId="0" fillId="8" borderId="121" xfId="57" applyFill="1" applyBorder="1" applyAlignment="1" applyProtection="1">
      <alignment horizontal="left" vertical="center" wrapText="1"/>
      <protection locked="0"/>
    </xf>
    <xf numFmtId="0" fontId="1" fillId="19" borderId="22" xfId="57" applyFont="1" applyFill="1" applyBorder="1" applyAlignment="1" applyProtection="1">
      <alignment horizontal="left" vertical="top" wrapText="1"/>
      <protection/>
    </xf>
    <xf numFmtId="0" fontId="1" fillId="19" borderId="19" xfId="57" applyFont="1" applyFill="1" applyBorder="1" applyAlignment="1" applyProtection="1">
      <alignment horizontal="left" vertical="top" wrapText="1"/>
      <protection/>
    </xf>
    <xf numFmtId="0" fontId="1" fillId="19" borderId="68" xfId="57" applyFont="1" applyFill="1" applyBorder="1" applyAlignment="1" applyProtection="1">
      <alignment horizontal="left" vertical="top" wrapText="1"/>
      <protection/>
    </xf>
    <xf numFmtId="0" fontId="1" fillId="19" borderId="11" xfId="57" applyFont="1" applyFill="1" applyBorder="1" applyAlignment="1" applyProtection="1">
      <alignment horizontal="left" vertical="top" wrapText="1"/>
      <protection/>
    </xf>
    <xf numFmtId="0" fontId="1" fillId="19" borderId="0" xfId="57" applyFont="1" applyFill="1" applyBorder="1" applyAlignment="1" applyProtection="1">
      <alignment horizontal="left" vertical="top" wrapText="1"/>
      <protection/>
    </xf>
    <xf numFmtId="0" fontId="1" fillId="19" borderId="14" xfId="57" applyFont="1" applyFill="1" applyBorder="1" applyAlignment="1" applyProtection="1">
      <alignment horizontal="left" vertical="top" wrapText="1"/>
      <protection/>
    </xf>
    <xf numFmtId="0" fontId="1" fillId="19" borderId="15" xfId="57" applyFont="1" applyFill="1" applyBorder="1" applyAlignment="1" applyProtection="1">
      <alignment horizontal="left" vertical="top" wrapText="1"/>
      <protection/>
    </xf>
    <xf numFmtId="0" fontId="1" fillId="19" borderId="12" xfId="57" applyFont="1" applyFill="1" applyBorder="1" applyAlignment="1" applyProtection="1">
      <alignment horizontal="left" vertical="top" wrapText="1"/>
      <protection/>
    </xf>
    <xf numFmtId="0" fontId="1" fillId="19" borderId="16" xfId="57"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31">
    <dxf>
      <font>
        <color rgb="FFCCFFCC"/>
      </font>
    </dxf>
    <dxf>
      <font>
        <color rgb="FFCCFFCC"/>
      </font>
    </dxf>
    <dxf>
      <fill>
        <patternFill>
          <bgColor theme="0" tint="-0.24993999302387238"/>
        </patternFill>
      </fill>
    </dxf>
    <dxf>
      <font>
        <color indexed="27"/>
      </font>
    </dxf>
    <dxf>
      <font>
        <color indexed="43"/>
      </font>
      <fill>
        <patternFill>
          <bgColor indexed="43"/>
        </patternFill>
      </fill>
    </dxf>
    <dxf>
      <font>
        <color indexed="43"/>
      </font>
      <fill>
        <patternFill patternType="solid">
          <bgColor indexed="43"/>
        </patternFill>
      </fill>
    </dxf>
    <dxf>
      <font>
        <color indexed="27"/>
      </font>
      <fill>
        <patternFill patternType="solid">
          <bgColor indexed="27"/>
        </patternFill>
      </fill>
    </dxf>
    <dxf>
      <font>
        <color indexed="27"/>
      </font>
      <fill>
        <patternFill patternType="solid">
          <bgColor indexed="27"/>
        </patternFill>
      </fill>
    </dxf>
    <dxf>
      <font>
        <color indexed="27"/>
      </font>
      <fill>
        <patternFill patternType="solid">
          <bgColor indexed="27"/>
        </patternFill>
      </fill>
    </dxf>
    <dxf>
      <font>
        <color indexed="27"/>
      </font>
      <fill>
        <patternFill patternType="solid">
          <bgColor indexed="27"/>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66675</xdr:rowOff>
    </xdr:from>
    <xdr:to>
      <xdr:col>1</xdr:col>
      <xdr:colOff>676275</xdr:colOff>
      <xdr:row>1</xdr:row>
      <xdr:rowOff>266700</xdr:rowOff>
    </xdr:to>
    <xdr:pic>
      <xdr:nvPicPr>
        <xdr:cNvPr id="1" name="Picture 12" descr="m1kyi4n3[1]"/>
        <xdr:cNvPicPr preferRelativeResize="1">
          <a:picLocks noChangeAspect="1"/>
        </xdr:cNvPicPr>
      </xdr:nvPicPr>
      <xdr:blipFill>
        <a:blip r:embed="rId1"/>
        <a:stretch>
          <a:fillRect/>
        </a:stretch>
      </xdr:blipFill>
      <xdr:spPr>
        <a:xfrm>
          <a:off x="161925" y="66675"/>
          <a:ext cx="628650" cy="542925"/>
        </a:xfrm>
        <a:prstGeom prst="rect">
          <a:avLst/>
        </a:prstGeom>
        <a:noFill/>
        <a:ln w="9525" cmpd="sng">
          <a:noFill/>
        </a:ln>
      </xdr:spPr>
    </xdr:pic>
    <xdr:clientData/>
  </xdr:twoCellAnchor>
  <xdr:twoCellAnchor editAs="oneCell">
    <xdr:from>
      <xdr:col>0</xdr:col>
      <xdr:colOff>57150</xdr:colOff>
      <xdr:row>3</xdr:row>
      <xdr:rowOff>66675</xdr:rowOff>
    </xdr:from>
    <xdr:to>
      <xdr:col>1</xdr:col>
      <xdr:colOff>781050</xdr:colOff>
      <xdr:row>4</xdr:row>
      <xdr:rowOff>76200</xdr:rowOff>
    </xdr:to>
    <xdr:pic>
      <xdr:nvPicPr>
        <xdr:cNvPr id="2" name="Picture 17" descr="White logo only"/>
        <xdr:cNvPicPr preferRelativeResize="1">
          <a:picLocks noChangeAspect="1"/>
        </xdr:cNvPicPr>
      </xdr:nvPicPr>
      <xdr:blipFill>
        <a:blip r:embed="rId2"/>
        <a:stretch>
          <a:fillRect/>
        </a:stretch>
      </xdr:blipFill>
      <xdr:spPr>
        <a:xfrm>
          <a:off x="57150" y="1000125"/>
          <a:ext cx="838200" cy="904875"/>
        </a:xfrm>
        <a:prstGeom prst="rect">
          <a:avLst/>
        </a:prstGeom>
        <a:noFill/>
        <a:ln w="9525" cmpd="sng">
          <a:noFill/>
        </a:ln>
      </xdr:spPr>
    </xdr:pic>
    <xdr:clientData/>
  </xdr:twoCellAnchor>
  <xdr:twoCellAnchor editAs="oneCell">
    <xdr:from>
      <xdr:col>7</xdr:col>
      <xdr:colOff>257175</xdr:colOff>
      <xdr:row>3</xdr:row>
      <xdr:rowOff>219075</xdr:rowOff>
    </xdr:from>
    <xdr:to>
      <xdr:col>9</xdr:col>
      <xdr:colOff>152400</xdr:colOff>
      <xdr:row>3</xdr:row>
      <xdr:rowOff>219075</xdr:rowOff>
    </xdr:to>
    <xdr:pic>
      <xdr:nvPicPr>
        <xdr:cNvPr id="3" name="Picture 18" descr="FMHS_logo_blackH"/>
        <xdr:cNvPicPr preferRelativeResize="1">
          <a:picLocks noChangeAspect="1"/>
        </xdr:cNvPicPr>
      </xdr:nvPicPr>
      <xdr:blipFill>
        <a:blip r:embed="rId3"/>
        <a:stretch>
          <a:fillRect/>
        </a:stretch>
      </xdr:blipFill>
      <xdr:spPr>
        <a:xfrm>
          <a:off x="6305550" y="1152525"/>
          <a:ext cx="2314575" cy="0"/>
        </a:xfrm>
        <a:prstGeom prst="rect">
          <a:avLst/>
        </a:prstGeom>
        <a:noFill/>
        <a:ln w="9525" cmpd="sng">
          <a:noFill/>
        </a:ln>
      </xdr:spPr>
    </xdr:pic>
    <xdr:clientData/>
  </xdr:twoCellAnchor>
  <xdr:twoCellAnchor>
    <xdr:from>
      <xdr:col>9</xdr:col>
      <xdr:colOff>304800</xdr:colOff>
      <xdr:row>0</xdr:row>
      <xdr:rowOff>66675</xdr:rowOff>
    </xdr:from>
    <xdr:to>
      <xdr:col>9</xdr:col>
      <xdr:colOff>533400</xdr:colOff>
      <xdr:row>3</xdr:row>
      <xdr:rowOff>0</xdr:rowOff>
    </xdr:to>
    <xdr:grpSp>
      <xdr:nvGrpSpPr>
        <xdr:cNvPr id="4" name="Group 23"/>
        <xdr:cNvGrpSpPr>
          <a:grpSpLocks/>
        </xdr:cNvGrpSpPr>
      </xdr:nvGrpSpPr>
      <xdr:grpSpPr>
        <a:xfrm>
          <a:off x="8772525" y="66675"/>
          <a:ext cx="228600" cy="866775"/>
          <a:chOff x="915" y="1"/>
          <a:chExt cx="23" cy="59"/>
        </a:xfrm>
        <a:solidFill>
          <a:srgbClr val="FFFFFF"/>
        </a:solidFill>
      </xdr:grpSpPr>
      <xdr:sp>
        <xdr:nvSpPr>
          <xdr:cNvPr id="5" name="Rectangle 20"/>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21"/>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Oval 22"/>
          <xdr:cNvSpPr>
            <a:spLocks/>
          </xdr:cNvSpPr>
        </xdr:nvSpPr>
        <xdr:spPr>
          <a:xfrm>
            <a:off x="915" y="24"/>
            <a:ext cx="22" cy="18"/>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7</xdr:col>
      <xdr:colOff>304800</xdr:colOff>
      <xdr:row>3</xdr:row>
      <xdr:rowOff>161925</xdr:rowOff>
    </xdr:from>
    <xdr:to>
      <xdr:col>9</xdr:col>
      <xdr:colOff>200025</xdr:colOff>
      <xdr:row>3</xdr:row>
      <xdr:rowOff>695325</xdr:rowOff>
    </xdr:to>
    <xdr:pic>
      <xdr:nvPicPr>
        <xdr:cNvPr id="8" name="Picture 18" descr="FMHS_logo_blackH"/>
        <xdr:cNvPicPr preferRelativeResize="1">
          <a:picLocks noChangeAspect="1"/>
        </xdr:cNvPicPr>
      </xdr:nvPicPr>
      <xdr:blipFill>
        <a:blip r:embed="rId3"/>
        <a:stretch>
          <a:fillRect/>
        </a:stretch>
      </xdr:blipFill>
      <xdr:spPr>
        <a:xfrm>
          <a:off x="6353175" y="1095375"/>
          <a:ext cx="2314575" cy="533400"/>
        </a:xfrm>
        <a:prstGeom prst="rect">
          <a:avLst/>
        </a:prstGeom>
        <a:noFill/>
        <a:ln w="9525" cmpd="sng">
          <a:noFill/>
        </a:ln>
      </xdr:spPr>
    </xdr:pic>
    <xdr:clientData/>
  </xdr:twoCellAnchor>
  <xdr:twoCellAnchor>
    <xdr:from>
      <xdr:col>7</xdr:col>
      <xdr:colOff>1057275</xdr:colOff>
      <xdr:row>21</xdr:row>
      <xdr:rowOff>47625</xdr:rowOff>
    </xdr:from>
    <xdr:to>
      <xdr:col>9</xdr:col>
      <xdr:colOff>457200</xdr:colOff>
      <xdr:row>21</xdr:row>
      <xdr:rowOff>85725</xdr:rowOff>
    </xdr:to>
    <xdr:sp>
      <xdr:nvSpPr>
        <xdr:cNvPr id="9" name="Straight Arrow Connector 9"/>
        <xdr:cNvSpPr>
          <a:spLocks/>
        </xdr:cNvSpPr>
      </xdr:nvSpPr>
      <xdr:spPr>
        <a:xfrm flipV="1">
          <a:off x="7105650" y="6696075"/>
          <a:ext cx="1819275" cy="38100"/>
        </a:xfrm>
        <a:prstGeom prst="straightConnector1">
          <a:avLst/>
        </a:prstGeom>
        <a:solidFill>
          <a:srgbClr val="FFFFE1"/>
        </a:solid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27</xdr:row>
      <xdr:rowOff>0</xdr:rowOff>
    </xdr:from>
    <xdr:to>
      <xdr:col>10</xdr:col>
      <xdr:colOff>0</xdr:colOff>
      <xdr:row>27</xdr:row>
      <xdr:rowOff>0</xdr:rowOff>
    </xdr:to>
    <xdr:sp>
      <xdr:nvSpPr>
        <xdr:cNvPr id="1" name="AutoShape 1"/>
        <xdr:cNvSpPr>
          <a:spLocks/>
        </xdr:cNvSpPr>
      </xdr:nvSpPr>
      <xdr:spPr>
        <a:xfrm>
          <a:off x="9058275" y="1164907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27</xdr:row>
      <xdr:rowOff>0</xdr:rowOff>
    </xdr:from>
    <xdr:to>
      <xdr:col>10</xdr:col>
      <xdr:colOff>0</xdr:colOff>
      <xdr:row>27</xdr:row>
      <xdr:rowOff>0</xdr:rowOff>
    </xdr:to>
    <xdr:sp>
      <xdr:nvSpPr>
        <xdr:cNvPr id="2" name="AutoShape 2"/>
        <xdr:cNvSpPr>
          <a:spLocks/>
        </xdr:cNvSpPr>
      </xdr:nvSpPr>
      <xdr:spPr>
        <a:xfrm>
          <a:off x="9058275" y="1164907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29</xdr:row>
      <xdr:rowOff>0</xdr:rowOff>
    </xdr:from>
    <xdr:to>
      <xdr:col>10</xdr:col>
      <xdr:colOff>0</xdr:colOff>
      <xdr:row>29</xdr:row>
      <xdr:rowOff>0</xdr:rowOff>
    </xdr:to>
    <xdr:sp>
      <xdr:nvSpPr>
        <xdr:cNvPr id="3" name="AutoShape 7"/>
        <xdr:cNvSpPr>
          <a:spLocks/>
        </xdr:cNvSpPr>
      </xdr:nvSpPr>
      <xdr:spPr>
        <a:xfrm>
          <a:off x="9058275" y="1286827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29</xdr:row>
      <xdr:rowOff>0</xdr:rowOff>
    </xdr:from>
    <xdr:to>
      <xdr:col>10</xdr:col>
      <xdr:colOff>0</xdr:colOff>
      <xdr:row>29</xdr:row>
      <xdr:rowOff>0</xdr:rowOff>
    </xdr:to>
    <xdr:sp>
      <xdr:nvSpPr>
        <xdr:cNvPr id="4" name="AutoShape 8"/>
        <xdr:cNvSpPr>
          <a:spLocks/>
        </xdr:cNvSpPr>
      </xdr:nvSpPr>
      <xdr:spPr>
        <a:xfrm>
          <a:off x="9058275" y="1286827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47625</xdr:colOff>
      <xdr:row>0</xdr:row>
      <xdr:rowOff>0</xdr:rowOff>
    </xdr:from>
    <xdr:to>
      <xdr:col>1</xdr:col>
      <xdr:colOff>676275</xdr:colOff>
      <xdr:row>1</xdr:row>
      <xdr:rowOff>257175</xdr:rowOff>
    </xdr:to>
    <xdr:pic>
      <xdr:nvPicPr>
        <xdr:cNvPr id="5" name="Picture 12" descr="m1kyi4n3[1]"/>
        <xdr:cNvPicPr preferRelativeResize="1">
          <a:picLocks noChangeAspect="1"/>
        </xdr:cNvPicPr>
      </xdr:nvPicPr>
      <xdr:blipFill>
        <a:blip r:embed="rId1"/>
        <a:stretch>
          <a:fillRect/>
        </a:stretch>
      </xdr:blipFill>
      <xdr:spPr>
        <a:xfrm>
          <a:off x="142875" y="0"/>
          <a:ext cx="628650" cy="561975"/>
        </a:xfrm>
        <a:prstGeom prst="rect">
          <a:avLst/>
        </a:prstGeom>
        <a:noFill/>
        <a:ln w="9525" cmpd="sng">
          <a:noFill/>
        </a:ln>
      </xdr:spPr>
    </xdr:pic>
    <xdr:clientData/>
  </xdr:twoCellAnchor>
  <xdr:twoCellAnchor editAs="oneCell">
    <xdr:from>
      <xdr:col>0</xdr:col>
      <xdr:colOff>57150</xdr:colOff>
      <xdr:row>2</xdr:row>
      <xdr:rowOff>66675</xdr:rowOff>
    </xdr:from>
    <xdr:to>
      <xdr:col>2</xdr:col>
      <xdr:colOff>104775</xdr:colOff>
      <xdr:row>3</xdr:row>
      <xdr:rowOff>114300</xdr:rowOff>
    </xdr:to>
    <xdr:pic>
      <xdr:nvPicPr>
        <xdr:cNvPr id="6" name="Picture 17" descr="White logo only"/>
        <xdr:cNvPicPr preferRelativeResize="1">
          <a:picLocks noChangeAspect="1"/>
        </xdr:cNvPicPr>
      </xdr:nvPicPr>
      <xdr:blipFill>
        <a:blip r:embed="rId2"/>
        <a:stretch>
          <a:fillRect/>
        </a:stretch>
      </xdr:blipFill>
      <xdr:spPr>
        <a:xfrm>
          <a:off x="57150" y="676275"/>
          <a:ext cx="857250" cy="904875"/>
        </a:xfrm>
        <a:prstGeom prst="rect">
          <a:avLst/>
        </a:prstGeom>
        <a:noFill/>
        <a:ln w="9525" cmpd="sng">
          <a:noFill/>
        </a:ln>
      </xdr:spPr>
    </xdr:pic>
    <xdr:clientData/>
  </xdr:twoCellAnchor>
  <xdr:twoCellAnchor editAs="oneCell">
    <xdr:from>
      <xdr:col>7</xdr:col>
      <xdr:colOff>257175</xdr:colOff>
      <xdr:row>2</xdr:row>
      <xdr:rowOff>219075</xdr:rowOff>
    </xdr:from>
    <xdr:to>
      <xdr:col>9</xdr:col>
      <xdr:colOff>152400</xdr:colOff>
      <xdr:row>2</xdr:row>
      <xdr:rowOff>752475</xdr:rowOff>
    </xdr:to>
    <xdr:pic>
      <xdr:nvPicPr>
        <xdr:cNvPr id="7" name="Picture 18" descr="FMHS_logo_blackH"/>
        <xdr:cNvPicPr preferRelativeResize="1">
          <a:picLocks noChangeAspect="1"/>
        </xdr:cNvPicPr>
      </xdr:nvPicPr>
      <xdr:blipFill>
        <a:blip r:embed="rId3"/>
        <a:stretch>
          <a:fillRect/>
        </a:stretch>
      </xdr:blipFill>
      <xdr:spPr>
        <a:xfrm>
          <a:off x="6267450" y="828675"/>
          <a:ext cx="2314575" cy="533400"/>
        </a:xfrm>
        <a:prstGeom prst="rect">
          <a:avLst/>
        </a:prstGeom>
        <a:noFill/>
        <a:ln w="9525" cmpd="sng">
          <a:noFill/>
        </a:ln>
      </xdr:spPr>
    </xdr:pic>
    <xdr:clientData/>
  </xdr:twoCellAnchor>
  <xdr:twoCellAnchor>
    <xdr:from>
      <xdr:col>9</xdr:col>
      <xdr:colOff>285750</xdr:colOff>
      <xdr:row>0</xdr:row>
      <xdr:rowOff>28575</xdr:rowOff>
    </xdr:from>
    <xdr:to>
      <xdr:col>9</xdr:col>
      <xdr:colOff>504825</xdr:colOff>
      <xdr:row>1</xdr:row>
      <xdr:rowOff>295275</xdr:rowOff>
    </xdr:to>
    <xdr:grpSp>
      <xdr:nvGrpSpPr>
        <xdr:cNvPr id="8" name="Group 23"/>
        <xdr:cNvGrpSpPr>
          <a:grpSpLocks/>
        </xdr:cNvGrpSpPr>
      </xdr:nvGrpSpPr>
      <xdr:grpSpPr>
        <a:xfrm>
          <a:off x="8715375" y="28575"/>
          <a:ext cx="219075" cy="571500"/>
          <a:chOff x="915" y="1"/>
          <a:chExt cx="23" cy="59"/>
        </a:xfrm>
        <a:solidFill>
          <a:srgbClr val="FFFFFF"/>
        </a:solidFill>
      </xdr:grpSpPr>
      <xdr:sp>
        <xdr:nvSpPr>
          <xdr:cNvPr id="9" name="Rectangle 20"/>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21"/>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Oval 22"/>
          <xdr:cNvSpPr>
            <a:spLocks/>
          </xdr:cNvSpPr>
        </xdr:nvSpPr>
        <xdr:spPr>
          <a:xfrm>
            <a:off x="915" y="24"/>
            <a:ext cx="22" cy="30"/>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22</xdr:row>
      <xdr:rowOff>114300</xdr:rowOff>
    </xdr:from>
    <xdr:to>
      <xdr:col>9</xdr:col>
      <xdr:colOff>314325</xdr:colOff>
      <xdr:row>31</xdr:row>
      <xdr:rowOff>114300</xdr:rowOff>
    </xdr:to>
    <xdr:grpSp>
      <xdr:nvGrpSpPr>
        <xdr:cNvPr id="1" name="Group 135"/>
        <xdr:cNvGrpSpPr>
          <a:grpSpLocks/>
        </xdr:cNvGrpSpPr>
      </xdr:nvGrpSpPr>
      <xdr:grpSpPr>
        <a:xfrm>
          <a:off x="2495550" y="4219575"/>
          <a:ext cx="1428750" cy="1457325"/>
          <a:chOff x="508" y="291"/>
          <a:chExt cx="128" cy="108"/>
        </a:xfrm>
        <a:solidFill>
          <a:srgbClr val="FFFFFF"/>
        </a:solidFill>
      </xdr:grpSpPr>
      <xdr:sp>
        <xdr:nvSpPr>
          <xdr:cNvPr id="2" name="Oval 132"/>
          <xdr:cNvSpPr>
            <a:spLocks/>
          </xdr:cNvSpPr>
        </xdr:nvSpPr>
        <xdr:spPr>
          <a:xfrm>
            <a:off x="508" y="291"/>
            <a:ext cx="128" cy="108"/>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Oval 133"/>
          <xdr:cNvSpPr>
            <a:spLocks/>
          </xdr:cNvSpPr>
        </xdr:nvSpPr>
        <xdr:spPr>
          <a:xfrm>
            <a:off x="510" y="325"/>
            <a:ext cx="125" cy="41"/>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219075</xdr:colOff>
      <xdr:row>35</xdr:row>
      <xdr:rowOff>9525</xdr:rowOff>
    </xdr:from>
    <xdr:to>
      <xdr:col>9</xdr:col>
      <xdr:colOff>171450</xdr:colOff>
      <xdr:row>42</xdr:row>
      <xdr:rowOff>47625</xdr:rowOff>
    </xdr:to>
    <xdr:grpSp>
      <xdr:nvGrpSpPr>
        <xdr:cNvPr id="4" name="Group 131"/>
        <xdr:cNvGrpSpPr>
          <a:grpSpLocks/>
        </xdr:cNvGrpSpPr>
      </xdr:nvGrpSpPr>
      <xdr:grpSpPr>
        <a:xfrm>
          <a:off x="2657475" y="6210300"/>
          <a:ext cx="1123950" cy="1171575"/>
          <a:chOff x="503" y="463"/>
          <a:chExt cx="100" cy="87"/>
        </a:xfrm>
        <a:solidFill>
          <a:srgbClr val="FFFFFF"/>
        </a:solidFill>
      </xdr:grpSpPr>
      <xdr:sp>
        <xdr:nvSpPr>
          <xdr:cNvPr id="5" name="Rectangle 128"/>
          <xdr:cNvSpPr>
            <a:spLocks/>
          </xdr:cNvSpPr>
        </xdr:nvSpPr>
        <xdr:spPr>
          <a:xfrm>
            <a:off x="503" y="463"/>
            <a:ext cx="100" cy="87"/>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130"/>
          <xdr:cNvSpPr>
            <a:spLocks/>
          </xdr:cNvSpPr>
        </xdr:nvSpPr>
        <xdr:spPr>
          <a:xfrm>
            <a:off x="503" y="506"/>
            <a:ext cx="9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38100</xdr:colOff>
      <xdr:row>51</xdr:row>
      <xdr:rowOff>28575</xdr:rowOff>
    </xdr:from>
    <xdr:to>
      <xdr:col>9</xdr:col>
      <xdr:colOff>0</xdr:colOff>
      <xdr:row>51</xdr:row>
      <xdr:rowOff>104775</xdr:rowOff>
    </xdr:to>
    <xdr:sp>
      <xdr:nvSpPr>
        <xdr:cNvPr id="7" name="AutoShape 21"/>
        <xdr:cNvSpPr>
          <a:spLocks/>
        </xdr:cNvSpPr>
      </xdr:nvSpPr>
      <xdr:spPr>
        <a:xfrm>
          <a:off x="2476500" y="8820150"/>
          <a:ext cx="1133475" cy="76200"/>
        </a:xfrm>
        <a:prstGeom prst="rightArrow">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209550</xdr:colOff>
      <xdr:row>49</xdr:row>
      <xdr:rowOff>9525</xdr:rowOff>
    </xdr:from>
    <xdr:to>
      <xdr:col>6</xdr:col>
      <xdr:colOff>285750</xdr:colOff>
      <xdr:row>55</xdr:row>
      <xdr:rowOff>66675</xdr:rowOff>
    </xdr:to>
    <xdr:sp>
      <xdr:nvSpPr>
        <xdr:cNvPr id="8" name="AutoShape 22"/>
        <xdr:cNvSpPr>
          <a:spLocks/>
        </xdr:cNvSpPr>
      </xdr:nvSpPr>
      <xdr:spPr>
        <a:xfrm>
          <a:off x="2647950" y="8477250"/>
          <a:ext cx="76200" cy="1047750"/>
        </a:xfrm>
        <a:prstGeom prst="downArrow">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66675</xdr:colOff>
      <xdr:row>0</xdr:row>
      <xdr:rowOff>47625</xdr:rowOff>
    </xdr:from>
    <xdr:to>
      <xdr:col>19</xdr:col>
      <xdr:colOff>276225</xdr:colOff>
      <xdr:row>2</xdr:row>
      <xdr:rowOff>142875</xdr:rowOff>
    </xdr:to>
    <xdr:grpSp>
      <xdr:nvGrpSpPr>
        <xdr:cNvPr id="9" name="Group 23"/>
        <xdr:cNvGrpSpPr>
          <a:grpSpLocks/>
        </xdr:cNvGrpSpPr>
      </xdr:nvGrpSpPr>
      <xdr:grpSpPr>
        <a:xfrm>
          <a:off x="7658100" y="47625"/>
          <a:ext cx="209550" cy="571500"/>
          <a:chOff x="915" y="1"/>
          <a:chExt cx="23" cy="59"/>
        </a:xfrm>
        <a:solidFill>
          <a:srgbClr val="FFFFFF"/>
        </a:solidFill>
      </xdr:grpSpPr>
      <xdr:sp>
        <xdr:nvSpPr>
          <xdr:cNvPr id="10" name="Rectangle 24"/>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25"/>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Oval 26"/>
          <xdr:cNvSpPr>
            <a:spLocks/>
          </xdr:cNvSpPr>
        </xdr:nvSpPr>
        <xdr:spPr>
          <a:xfrm>
            <a:off x="915" y="24"/>
            <a:ext cx="22" cy="30"/>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oneCellAnchor>
    <xdr:from>
      <xdr:col>20</xdr:col>
      <xdr:colOff>57150</xdr:colOff>
      <xdr:row>3</xdr:row>
      <xdr:rowOff>142875</xdr:rowOff>
    </xdr:from>
    <xdr:ext cx="2590800" cy="609600"/>
    <xdr:sp>
      <xdr:nvSpPr>
        <xdr:cNvPr id="13" name="TextBox 16"/>
        <xdr:cNvSpPr txBox="1">
          <a:spLocks noChangeArrowheads="1"/>
        </xdr:cNvSpPr>
      </xdr:nvSpPr>
      <xdr:spPr>
        <a:xfrm>
          <a:off x="8010525" y="857250"/>
          <a:ext cx="2590800" cy="609600"/>
        </a:xfrm>
        <a:prstGeom prst="rect">
          <a:avLst/>
        </a:prstGeom>
        <a:solidFill>
          <a:srgbClr val="CCC1DA"/>
        </a:solid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NOTE: If you can't click</a:t>
          </a:r>
          <a:r>
            <a:rPr lang="en-US" cap="none" sz="1100" b="0" i="0" u="none" baseline="0">
              <a:solidFill>
                <a:srgbClr val="000000"/>
              </a:solidFill>
              <a:latin typeface="Calibri"/>
              <a:ea typeface="Calibri"/>
              <a:cs typeface="Calibri"/>
            </a:rPr>
            <a:t> on 'participant population'  click into 'eligible population' and press 'tab'.</a:t>
          </a:r>
        </a:p>
      </xdr:txBody>
    </xdr:sp>
    <xdr:clientData/>
  </xdr:oneCellAnchor>
  <xdr:twoCellAnchor>
    <xdr:from>
      <xdr:col>4</xdr:col>
      <xdr:colOff>19050</xdr:colOff>
      <xdr:row>4</xdr:row>
      <xdr:rowOff>85725</xdr:rowOff>
    </xdr:from>
    <xdr:to>
      <xdr:col>10</xdr:col>
      <xdr:colOff>419100</xdr:colOff>
      <xdr:row>16</xdr:row>
      <xdr:rowOff>28575</xdr:rowOff>
    </xdr:to>
    <xdr:grpSp>
      <xdr:nvGrpSpPr>
        <xdr:cNvPr id="14" name="Group 151"/>
        <xdr:cNvGrpSpPr>
          <a:grpSpLocks/>
        </xdr:cNvGrpSpPr>
      </xdr:nvGrpSpPr>
      <xdr:grpSpPr>
        <a:xfrm>
          <a:off x="1971675" y="1143000"/>
          <a:ext cx="2447925" cy="2019300"/>
          <a:chOff x="178" y="88"/>
          <a:chExt cx="220" cy="151"/>
        </a:xfrm>
        <a:solidFill>
          <a:srgbClr val="FFFFFF"/>
        </a:solidFill>
      </xdr:grpSpPr>
      <xdr:grpSp>
        <xdr:nvGrpSpPr>
          <xdr:cNvPr id="15" name="Group 141"/>
          <xdr:cNvGrpSpPr>
            <a:grpSpLocks/>
          </xdr:cNvGrpSpPr>
        </xdr:nvGrpSpPr>
        <xdr:grpSpPr>
          <a:xfrm>
            <a:off x="179" y="88"/>
            <a:ext cx="219" cy="151"/>
            <a:chOff x="483" y="290"/>
            <a:chExt cx="199" cy="161"/>
          </a:xfrm>
          <a:solidFill>
            <a:srgbClr val="FFFFFF"/>
          </a:solidFill>
        </xdr:grpSpPr>
        <xdr:sp>
          <xdr:nvSpPr>
            <xdr:cNvPr id="16" name="Line 138"/>
            <xdr:cNvSpPr>
              <a:spLocks/>
            </xdr:cNvSpPr>
          </xdr:nvSpPr>
          <xdr:spPr>
            <a:xfrm>
              <a:off x="483" y="290"/>
              <a:ext cx="100" cy="1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39"/>
            <xdr:cNvSpPr>
              <a:spLocks/>
            </xdr:cNvSpPr>
          </xdr:nvSpPr>
          <xdr:spPr>
            <a:xfrm flipH="1">
              <a:off x="582" y="290"/>
              <a:ext cx="100" cy="1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8" name="Line 144"/>
          <xdr:cNvSpPr>
            <a:spLocks/>
          </xdr:cNvSpPr>
        </xdr:nvSpPr>
        <xdr:spPr>
          <a:xfrm>
            <a:off x="201" y="119"/>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46"/>
          <xdr:cNvSpPr>
            <a:spLocks/>
          </xdr:cNvSpPr>
        </xdr:nvSpPr>
        <xdr:spPr>
          <a:xfrm>
            <a:off x="178" y="89"/>
            <a:ext cx="21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150"/>
          <xdr:cNvSpPr>
            <a:spLocks/>
          </xdr:cNvSpPr>
        </xdr:nvSpPr>
        <xdr:spPr>
          <a:xfrm>
            <a:off x="225" y="151"/>
            <a:ext cx="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36</xdr:row>
      <xdr:rowOff>0</xdr:rowOff>
    </xdr:from>
    <xdr:to>
      <xdr:col>4</xdr:col>
      <xdr:colOff>0</xdr:colOff>
      <xdr:row>36</xdr:row>
      <xdr:rowOff>0</xdr:rowOff>
    </xdr:to>
    <xdr:sp>
      <xdr:nvSpPr>
        <xdr:cNvPr id="1" name="AutoShape 26"/>
        <xdr:cNvSpPr>
          <a:spLocks/>
        </xdr:cNvSpPr>
      </xdr:nvSpPr>
      <xdr:spPr>
        <a:xfrm>
          <a:off x="7334250" y="11658600"/>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36</xdr:row>
      <xdr:rowOff>0</xdr:rowOff>
    </xdr:from>
    <xdr:to>
      <xdr:col>4</xdr:col>
      <xdr:colOff>0</xdr:colOff>
      <xdr:row>36</xdr:row>
      <xdr:rowOff>0</xdr:rowOff>
    </xdr:to>
    <xdr:sp>
      <xdr:nvSpPr>
        <xdr:cNvPr id="2" name="AutoShape 27"/>
        <xdr:cNvSpPr>
          <a:spLocks/>
        </xdr:cNvSpPr>
      </xdr:nvSpPr>
      <xdr:spPr>
        <a:xfrm>
          <a:off x="7334250" y="11658600"/>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4114800</xdr:colOff>
      <xdr:row>0</xdr:row>
      <xdr:rowOff>66675</xdr:rowOff>
    </xdr:from>
    <xdr:to>
      <xdr:col>3</xdr:col>
      <xdr:colOff>4305300</xdr:colOff>
      <xdr:row>2</xdr:row>
      <xdr:rowOff>142875</xdr:rowOff>
    </xdr:to>
    <xdr:grpSp>
      <xdr:nvGrpSpPr>
        <xdr:cNvPr id="3" name="Group 50"/>
        <xdr:cNvGrpSpPr>
          <a:grpSpLocks/>
        </xdr:cNvGrpSpPr>
      </xdr:nvGrpSpPr>
      <xdr:grpSpPr>
        <a:xfrm>
          <a:off x="7048500" y="66675"/>
          <a:ext cx="190500" cy="504825"/>
          <a:chOff x="915" y="1"/>
          <a:chExt cx="23" cy="59"/>
        </a:xfrm>
        <a:solidFill>
          <a:srgbClr val="FFFFFF"/>
        </a:solidFill>
      </xdr:grpSpPr>
      <xdr:sp>
        <xdr:nvSpPr>
          <xdr:cNvPr id="4" name="Rectangle 51"/>
          <xdr:cNvSpPr>
            <a:spLocks/>
          </xdr:cNvSpPr>
        </xdr:nvSpPr>
        <xdr:spPr>
          <a:xfrm>
            <a:off x="918" y="45"/>
            <a:ext cx="16" cy="1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52"/>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Oval 53"/>
          <xdr:cNvSpPr>
            <a:spLocks/>
          </xdr:cNvSpPr>
        </xdr:nvSpPr>
        <xdr:spPr>
          <a:xfrm>
            <a:off x="915" y="24"/>
            <a:ext cx="22" cy="16"/>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0</xdr:rowOff>
    </xdr:from>
    <xdr:to>
      <xdr:col>3</xdr:col>
      <xdr:colOff>0</xdr:colOff>
      <xdr:row>14</xdr:row>
      <xdr:rowOff>0</xdr:rowOff>
    </xdr:to>
    <xdr:sp>
      <xdr:nvSpPr>
        <xdr:cNvPr id="1" name="AutoShape 1"/>
        <xdr:cNvSpPr>
          <a:spLocks/>
        </xdr:cNvSpPr>
      </xdr:nvSpPr>
      <xdr:spPr>
        <a:xfrm>
          <a:off x="8086725" y="11163300"/>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14</xdr:row>
      <xdr:rowOff>0</xdr:rowOff>
    </xdr:from>
    <xdr:to>
      <xdr:col>3</xdr:col>
      <xdr:colOff>0</xdr:colOff>
      <xdr:row>14</xdr:row>
      <xdr:rowOff>0</xdr:rowOff>
    </xdr:to>
    <xdr:sp>
      <xdr:nvSpPr>
        <xdr:cNvPr id="2" name="AutoShape 2"/>
        <xdr:cNvSpPr>
          <a:spLocks/>
        </xdr:cNvSpPr>
      </xdr:nvSpPr>
      <xdr:spPr>
        <a:xfrm>
          <a:off x="8086725" y="11163300"/>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14</xdr:row>
      <xdr:rowOff>0</xdr:rowOff>
    </xdr:from>
    <xdr:to>
      <xdr:col>3</xdr:col>
      <xdr:colOff>0</xdr:colOff>
      <xdr:row>14</xdr:row>
      <xdr:rowOff>0</xdr:rowOff>
    </xdr:to>
    <xdr:sp>
      <xdr:nvSpPr>
        <xdr:cNvPr id="3" name="AutoShape 3"/>
        <xdr:cNvSpPr>
          <a:spLocks/>
        </xdr:cNvSpPr>
      </xdr:nvSpPr>
      <xdr:spPr>
        <a:xfrm>
          <a:off x="8086725" y="11163300"/>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14</xdr:row>
      <xdr:rowOff>0</xdr:rowOff>
    </xdr:from>
    <xdr:to>
      <xdr:col>3</xdr:col>
      <xdr:colOff>0</xdr:colOff>
      <xdr:row>14</xdr:row>
      <xdr:rowOff>0</xdr:rowOff>
    </xdr:to>
    <xdr:sp>
      <xdr:nvSpPr>
        <xdr:cNvPr id="4" name="AutoShape 4"/>
        <xdr:cNvSpPr>
          <a:spLocks/>
        </xdr:cNvSpPr>
      </xdr:nvSpPr>
      <xdr:spPr>
        <a:xfrm>
          <a:off x="8086725" y="11163300"/>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6143625</xdr:colOff>
      <xdr:row>0</xdr:row>
      <xdr:rowOff>66675</xdr:rowOff>
    </xdr:from>
    <xdr:to>
      <xdr:col>2</xdr:col>
      <xdr:colOff>6372225</xdr:colOff>
      <xdr:row>1</xdr:row>
      <xdr:rowOff>266700</xdr:rowOff>
    </xdr:to>
    <xdr:grpSp>
      <xdr:nvGrpSpPr>
        <xdr:cNvPr id="5" name="Group 5"/>
        <xdr:cNvGrpSpPr>
          <a:grpSpLocks/>
        </xdr:cNvGrpSpPr>
      </xdr:nvGrpSpPr>
      <xdr:grpSpPr>
        <a:xfrm>
          <a:off x="7743825" y="66675"/>
          <a:ext cx="228600" cy="533400"/>
          <a:chOff x="915" y="1"/>
          <a:chExt cx="23" cy="59"/>
        </a:xfrm>
        <a:solidFill>
          <a:srgbClr val="FFFFFF"/>
        </a:solidFill>
      </xdr:grpSpPr>
      <xdr:sp>
        <xdr:nvSpPr>
          <xdr:cNvPr id="6" name="Rectangle 6"/>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7"/>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Oval 8"/>
          <xdr:cNvSpPr>
            <a:spLocks/>
          </xdr:cNvSpPr>
        </xdr:nvSpPr>
        <xdr:spPr>
          <a:xfrm>
            <a:off x="915" y="24"/>
            <a:ext cx="22" cy="16"/>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1209675</xdr:colOff>
      <xdr:row>2</xdr:row>
      <xdr:rowOff>0</xdr:rowOff>
    </xdr:from>
    <xdr:to>
      <xdr:col>1</xdr:col>
      <xdr:colOff>1209675</xdr:colOff>
      <xdr:row>2</xdr:row>
      <xdr:rowOff>0</xdr:rowOff>
    </xdr:to>
    <xdr:sp>
      <xdr:nvSpPr>
        <xdr:cNvPr id="9" name="Text Box 9"/>
        <xdr:cNvSpPr txBox="1">
          <a:spLocks noChangeArrowheads="1"/>
        </xdr:cNvSpPr>
      </xdr:nvSpPr>
      <xdr:spPr>
        <a:xfrm>
          <a:off x="1600200" y="666750"/>
          <a:ext cx="0" cy="0"/>
        </a:xfrm>
        <a:prstGeom prst="rect">
          <a:avLst/>
        </a:prstGeom>
        <a:noFill/>
        <a:ln w="9525" cmpd="sng">
          <a:noFill/>
        </a:ln>
      </xdr:spPr>
      <xdr:txBody>
        <a:bodyPr vertOverflow="clip" wrap="square" lIns="0" tIns="22860" rIns="36576" bIns="0"/>
        <a:p>
          <a:pPr algn="r">
            <a:defRPr/>
          </a:pPr>
          <a:r>
            <a:rPr lang="en-US" cap="none" sz="1200" b="0" i="0" u="none" baseline="0">
              <a:solidFill>
                <a:srgbClr val="000000"/>
              </a:solidFill>
              <a:latin typeface="Arial"/>
              <a:ea typeface="Arial"/>
              <a:cs typeface="Arial"/>
            </a:rPr>
            <a:t>Patient preferences</a:t>
          </a:r>
          <a:r>
            <a:rPr lang="en-US" cap="none" sz="1400" b="0" i="0" u="none" baseline="0">
              <a:solidFill>
                <a:srgbClr val="000000"/>
              </a:solidFill>
              <a:latin typeface="Arial"/>
              <a:ea typeface="Arial"/>
              <a:cs typeface="Arial"/>
            </a:rPr>
            <a:t> </a:t>
          </a:r>
        </a:p>
      </xdr:txBody>
    </xdr:sp>
    <xdr:clientData/>
  </xdr:twoCellAnchor>
  <xdr:twoCellAnchor>
    <xdr:from>
      <xdr:col>2</xdr:col>
      <xdr:colOff>1209675</xdr:colOff>
      <xdr:row>2</xdr:row>
      <xdr:rowOff>76200</xdr:rowOff>
    </xdr:from>
    <xdr:to>
      <xdr:col>2</xdr:col>
      <xdr:colOff>5057775</xdr:colOff>
      <xdr:row>2</xdr:row>
      <xdr:rowOff>1219200</xdr:rowOff>
    </xdr:to>
    <xdr:grpSp>
      <xdr:nvGrpSpPr>
        <xdr:cNvPr id="10" name="Group 18"/>
        <xdr:cNvGrpSpPr>
          <a:grpSpLocks/>
        </xdr:cNvGrpSpPr>
      </xdr:nvGrpSpPr>
      <xdr:grpSpPr>
        <a:xfrm>
          <a:off x="2809875" y="742950"/>
          <a:ext cx="3848100" cy="1143000"/>
          <a:chOff x="293" y="78"/>
          <a:chExt cx="404" cy="120"/>
        </a:xfrm>
        <a:solidFill>
          <a:srgbClr val="FFFFFF"/>
        </a:solidFill>
      </xdr:grpSpPr>
      <xdr:sp>
        <xdr:nvSpPr>
          <xdr:cNvPr id="11" name="Text Box 11"/>
          <xdr:cNvSpPr txBox="1">
            <a:spLocks noChangeArrowheads="1"/>
          </xdr:cNvSpPr>
        </xdr:nvSpPr>
        <xdr:spPr>
          <a:xfrm>
            <a:off x="293" y="120"/>
            <a:ext cx="157" cy="28"/>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P</a:t>
            </a:r>
            <a:r>
              <a:rPr lang="en-US" cap="none" sz="1200" b="0" i="0" u="none" baseline="0">
                <a:solidFill>
                  <a:srgbClr val="000000"/>
                </a:solidFill>
                <a:latin typeface="Arial"/>
                <a:ea typeface="Arial"/>
                <a:cs typeface="Arial"/>
              </a:rPr>
              <a:t>atient preferences</a:t>
            </a:r>
            <a:r>
              <a:rPr lang="en-US" cap="none" sz="1400" b="0" i="0" u="none" baseline="0">
                <a:solidFill>
                  <a:srgbClr val="000000"/>
                </a:solidFill>
                <a:latin typeface="Arial"/>
                <a:ea typeface="Arial"/>
                <a:cs typeface="Arial"/>
              </a:rPr>
              <a:t> </a:t>
            </a:r>
          </a:p>
        </xdr:txBody>
      </xdr:sp>
      <xdr:sp>
        <xdr:nvSpPr>
          <xdr:cNvPr id="12" name="Text Box 12"/>
          <xdr:cNvSpPr txBox="1">
            <a:spLocks noChangeArrowheads="1"/>
          </xdr:cNvSpPr>
        </xdr:nvSpPr>
        <xdr:spPr>
          <a:xfrm>
            <a:off x="404" y="78"/>
            <a:ext cx="190" cy="28"/>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E</a:t>
            </a:r>
            <a:r>
              <a:rPr lang="en-US" cap="none" sz="1200" b="0" i="0" u="none" baseline="0">
                <a:solidFill>
                  <a:srgbClr val="000000"/>
                </a:solidFill>
                <a:latin typeface="Arial"/>
                <a:ea typeface="Arial"/>
                <a:cs typeface="Arial"/>
              </a:rPr>
              <a:t>pidemiologic evidence </a:t>
            </a:r>
          </a:p>
        </xdr:txBody>
      </xdr:sp>
      <xdr:sp>
        <xdr:nvSpPr>
          <xdr:cNvPr id="13" name="Text Box 13"/>
          <xdr:cNvSpPr txBox="1">
            <a:spLocks noChangeArrowheads="1"/>
          </xdr:cNvSpPr>
        </xdr:nvSpPr>
        <xdr:spPr>
          <a:xfrm>
            <a:off x="566" y="120"/>
            <a:ext cx="131" cy="28"/>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a:t>
            </a:r>
            <a:r>
              <a:rPr lang="en-US" cap="none" sz="1200" b="0" i="0" u="none" baseline="0">
                <a:solidFill>
                  <a:srgbClr val="000000"/>
                </a:solidFill>
                <a:latin typeface="Arial"/>
                <a:ea typeface="Arial"/>
                <a:cs typeface="Arial"/>
              </a:rPr>
              <a:t>olicy issues</a:t>
            </a:r>
            <a:r>
              <a:rPr lang="en-US" cap="none" sz="1400" b="0" i="0" u="none" baseline="0">
                <a:solidFill>
                  <a:srgbClr val="000000"/>
                </a:solidFill>
                <a:latin typeface="Arial"/>
                <a:ea typeface="Arial"/>
                <a:cs typeface="Arial"/>
              </a:rPr>
              <a:t> </a:t>
            </a:r>
          </a:p>
        </xdr:txBody>
      </xdr:sp>
      <xdr:sp>
        <xdr:nvSpPr>
          <xdr:cNvPr id="14" name="Text Box 14"/>
          <xdr:cNvSpPr txBox="1">
            <a:spLocks noChangeArrowheads="1"/>
          </xdr:cNvSpPr>
        </xdr:nvSpPr>
        <xdr:spPr>
          <a:xfrm>
            <a:off x="410" y="170"/>
            <a:ext cx="173" cy="28"/>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C</a:t>
            </a:r>
            <a:r>
              <a:rPr lang="en-US" cap="none" sz="1200" b="0" i="0" u="none" baseline="0">
                <a:solidFill>
                  <a:srgbClr val="000000"/>
                </a:solidFill>
                <a:latin typeface="Arial"/>
                <a:ea typeface="Arial"/>
                <a:cs typeface="Arial"/>
              </a:rPr>
              <a:t>linical considerations</a:t>
            </a:r>
            <a:r>
              <a:rPr lang="en-US" cap="none" sz="1400" b="0" i="0" u="none" baseline="0">
                <a:solidFill>
                  <a:srgbClr val="000000"/>
                </a:solidFill>
                <a:latin typeface="Arial"/>
                <a:ea typeface="Arial"/>
                <a:cs typeface="Arial"/>
              </a:rPr>
              <a:t> </a:t>
            </a:r>
          </a:p>
        </xdr:txBody>
      </xdr:sp>
      <xdr:grpSp>
        <xdr:nvGrpSpPr>
          <xdr:cNvPr id="15" name="Group 15"/>
          <xdr:cNvGrpSpPr>
            <a:grpSpLocks/>
          </xdr:cNvGrpSpPr>
        </xdr:nvGrpSpPr>
        <xdr:grpSpPr>
          <a:xfrm>
            <a:off x="385" y="87"/>
            <a:ext cx="229" cy="96"/>
            <a:chOff x="431" y="86"/>
            <a:chExt cx="229" cy="94"/>
          </a:xfrm>
          <a:solidFill>
            <a:srgbClr val="FFFFFF"/>
          </a:solidFill>
        </xdr:grpSpPr>
        <xdr:sp>
          <xdr:nvSpPr>
            <xdr:cNvPr id="16" name="Line 16"/>
            <xdr:cNvSpPr>
              <a:spLocks/>
            </xdr:cNvSpPr>
          </xdr:nvSpPr>
          <xdr:spPr>
            <a:xfrm>
              <a:off x="431" y="86"/>
              <a:ext cx="226" cy="94"/>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Line 17"/>
            <xdr:cNvSpPr>
              <a:spLocks/>
            </xdr:cNvSpPr>
          </xdr:nvSpPr>
          <xdr:spPr>
            <a:xfrm flipV="1">
              <a:off x="431" y="86"/>
              <a:ext cx="229" cy="93"/>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66675</xdr:rowOff>
    </xdr:from>
    <xdr:to>
      <xdr:col>1</xdr:col>
      <xdr:colOff>676275</xdr:colOff>
      <xdr:row>1</xdr:row>
      <xdr:rowOff>266700</xdr:rowOff>
    </xdr:to>
    <xdr:pic>
      <xdr:nvPicPr>
        <xdr:cNvPr id="1" name="Picture 12" descr="m1kyi4n3[1]"/>
        <xdr:cNvPicPr preferRelativeResize="1">
          <a:picLocks noChangeAspect="1"/>
        </xdr:cNvPicPr>
      </xdr:nvPicPr>
      <xdr:blipFill>
        <a:blip r:embed="rId1"/>
        <a:stretch>
          <a:fillRect/>
        </a:stretch>
      </xdr:blipFill>
      <xdr:spPr>
        <a:xfrm>
          <a:off x="161925" y="66675"/>
          <a:ext cx="628650" cy="542925"/>
        </a:xfrm>
        <a:prstGeom prst="rect">
          <a:avLst/>
        </a:prstGeom>
        <a:noFill/>
        <a:ln w="9525" cmpd="sng">
          <a:noFill/>
        </a:ln>
      </xdr:spPr>
    </xdr:pic>
    <xdr:clientData/>
  </xdr:twoCellAnchor>
  <xdr:twoCellAnchor editAs="oneCell">
    <xdr:from>
      <xdr:col>0</xdr:col>
      <xdr:colOff>57150</xdr:colOff>
      <xdr:row>3</xdr:row>
      <xdr:rowOff>66675</xdr:rowOff>
    </xdr:from>
    <xdr:to>
      <xdr:col>1</xdr:col>
      <xdr:colOff>781050</xdr:colOff>
      <xdr:row>4</xdr:row>
      <xdr:rowOff>76200</xdr:rowOff>
    </xdr:to>
    <xdr:pic>
      <xdr:nvPicPr>
        <xdr:cNvPr id="2" name="Picture 17" descr="White logo only"/>
        <xdr:cNvPicPr preferRelativeResize="1">
          <a:picLocks noChangeAspect="1"/>
        </xdr:cNvPicPr>
      </xdr:nvPicPr>
      <xdr:blipFill>
        <a:blip r:embed="rId2"/>
        <a:stretch>
          <a:fillRect/>
        </a:stretch>
      </xdr:blipFill>
      <xdr:spPr>
        <a:xfrm>
          <a:off x="57150" y="1000125"/>
          <a:ext cx="838200" cy="904875"/>
        </a:xfrm>
        <a:prstGeom prst="rect">
          <a:avLst/>
        </a:prstGeom>
        <a:noFill/>
        <a:ln w="9525" cmpd="sng">
          <a:noFill/>
        </a:ln>
      </xdr:spPr>
    </xdr:pic>
    <xdr:clientData/>
  </xdr:twoCellAnchor>
  <xdr:twoCellAnchor editAs="oneCell">
    <xdr:from>
      <xdr:col>7</xdr:col>
      <xdr:colOff>257175</xdr:colOff>
      <xdr:row>3</xdr:row>
      <xdr:rowOff>219075</xdr:rowOff>
    </xdr:from>
    <xdr:to>
      <xdr:col>9</xdr:col>
      <xdr:colOff>152400</xdr:colOff>
      <xdr:row>3</xdr:row>
      <xdr:rowOff>219075</xdr:rowOff>
    </xdr:to>
    <xdr:pic>
      <xdr:nvPicPr>
        <xdr:cNvPr id="3" name="Picture 18" descr="FMHS_logo_blackH"/>
        <xdr:cNvPicPr preferRelativeResize="1">
          <a:picLocks noChangeAspect="1"/>
        </xdr:cNvPicPr>
      </xdr:nvPicPr>
      <xdr:blipFill>
        <a:blip r:embed="rId3"/>
        <a:stretch>
          <a:fillRect/>
        </a:stretch>
      </xdr:blipFill>
      <xdr:spPr>
        <a:xfrm>
          <a:off x="5905500" y="1152525"/>
          <a:ext cx="2314575" cy="0"/>
        </a:xfrm>
        <a:prstGeom prst="rect">
          <a:avLst/>
        </a:prstGeom>
        <a:noFill/>
        <a:ln w="9525" cmpd="sng">
          <a:noFill/>
        </a:ln>
      </xdr:spPr>
    </xdr:pic>
    <xdr:clientData/>
  </xdr:twoCellAnchor>
  <xdr:twoCellAnchor>
    <xdr:from>
      <xdr:col>9</xdr:col>
      <xdr:colOff>304800</xdr:colOff>
      <xdr:row>0</xdr:row>
      <xdr:rowOff>66675</xdr:rowOff>
    </xdr:from>
    <xdr:to>
      <xdr:col>9</xdr:col>
      <xdr:colOff>533400</xdr:colOff>
      <xdr:row>3</xdr:row>
      <xdr:rowOff>0</xdr:rowOff>
    </xdr:to>
    <xdr:grpSp>
      <xdr:nvGrpSpPr>
        <xdr:cNvPr id="4" name="Group 23"/>
        <xdr:cNvGrpSpPr>
          <a:grpSpLocks/>
        </xdr:cNvGrpSpPr>
      </xdr:nvGrpSpPr>
      <xdr:grpSpPr>
        <a:xfrm>
          <a:off x="8372475" y="66675"/>
          <a:ext cx="228600" cy="866775"/>
          <a:chOff x="915" y="1"/>
          <a:chExt cx="23" cy="59"/>
        </a:xfrm>
        <a:solidFill>
          <a:srgbClr val="FFFFFF"/>
        </a:solidFill>
      </xdr:grpSpPr>
      <xdr:sp>
        <xdr:nvSpPr>
          <xdr:cNvPr id="5" name="Rectangle 20"/>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21"/>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Oval 22"/>
          <xdr:cNvSpPr>
            <a:spLocks/>
          </xdr:cNvSpPr>
        </xdr:nvSpPr>
        <xdr:spPr>
          <a:xfrm>
            <a:off x="915" y="24"/>
            <a:ext cx="22" cy="18"/>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7</xdr:col>
      <xdr:colOff>304800</xdr:colOff>
      <xdr:row>3</xdr:row>
      <xdr:rowOff>161925</xdr:rowOff>
    </xdr:from>
    <xdr:to>
      <xdr:col>9</xdr:col>
      <xdr:colOff>200025</xdr:colOff>
      <xdr:row>3</xdr:row>
      <xdr:rowOff>695325</xdr:rowOff>
    </xdr:to>
    <xdr:pic>
      <xdr:nvPicPr>
        <xdr:cNvPr id="8" name="Picture 18" descr="FMHS_logo_blackH"/>
        <xdr:cNvPicPr preferRelativeResize="1">
          <a:picLocks noChangeAspect="1"/>
        </xdr:cNvPicPr>
      </xdr:nvPicPr>
      <xdr:blipFill>
        <a:blip r:embed="rId3"/>
        <a:stretch>
          <a:fillRect/>
        </a:stretch>
      </xdr:blipFill>
      <xdr:spPr>
        <a:xfrm>
          <a:off x="5953125" y="1095375"/>
          <a:ext cx="2314575"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jac006\Documents\Microsoft%20User%20Data\Saved%20Attachments\Diagnostic%20test%20accuracy%20studies%20CAT%20assess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rjac006\Documents\Microsoft%20User%20Data\Saved%20Attachments\Diagnostic%20test%20accuracy%20studies%20C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rjac006\Documents\Microsoft%20User%20Data\Saved%20Attachments\Prognosis%20or%20Risk%20factor%20studies%20CAT%20assess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age1"/>
      <sheetName val="Page2"/>
      <sheetName val="Page3"/>
      <sheetName val="Page4"/>
      <sheetName val="Overflow"/>
    </sheetNames>
    <sheetDataSet>
      <sheetData sheetId="2">
        <row r="29">
          <cell r="J29">
            <v>0</v>
          </cell>
        </row>
        <row r="40">
          <cell r="K40">
            <v>0</v>
          </cell>
        </row>
        <row r="43">
          <cell r="K43">
            <v>0</v>
          </cell>
        </row>
        <row r="49">
          <cell r="G49">
            <v>95</v>
          </cell>
        </row>
        <row r="51">
          <cell r="B51">
            <v>0.05</v>
          </cell>
          <cell r="D51">
            <v>1.959963984540054</v>
          </cell>
        </row>
        <row r="53">
          <cell r="F53">
            <v>1E-05</v>
          </cell>
          <cell r="G53">
            <v>1E-05</v>
          </cell>
          <cell r="I53" t="e">
            <v>#DIV/0!</v>
          </cell>
          <cell r="J53">
            <v>0</v>
          </cell>
          <cell r="L53" t="b">
            <v>0</v>
          </cell>
          <cell r="M53">
            <v>0</v>
          </cell>
          <cell r="N53">
            <v>0</v>
          </cell>
          <cell r="O53">
            <v>0</v>
          </cell>
          <cell r="S53">
            <v>0</v>
          </cell>
        </row>
        <row r="56">
          <cell r="F56" t="e">
            <v>#DIV/0!</v>
          </cell>
          <cell r="G56">
            <v>0</v>
          </cell>
          <cell r="I56">
            <v>1E-05</v>
          </cell>
          <cell r="J56">
            <v>1E-05</v>
          </cell>
          <cell r="L56" t="e">
            <v>#DIV/0!</v>
          </cell>
          <cell r="M56">
            <v>0</v>
          </cell>
          <cell r="N56">
            <v>0</v>
          </cell>
          <cell r="P56">
            <v>0</v>
          </cell>
          <cell r="R56">
            <v>0</v>
          </cell>
        </row>
        <row r="59">
          <cell r="F59">
            <v>0</v>
          </cell>
          <cell r="I5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1"/>
      <sheetName val="Page2"/>
      <sheetName val="Page3"/>
      <sheetName val="Page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Page1"/>
      <sheetName val="Page2"/>
      <sheetName val="Page3"/>
      <sheetName val="Page4"/>
      <sheetName val="Overflow"/>
    </sheetNames>
    <sheetDataSet>
      <sheetData sheetId="2">
        <row r="64">
          <cell r="O64">
            <v>0</v>
          </cell>
          <cell r="Q64">
            <v>0</v>
          </cell>
        </row>
        <row r="67">
          <cell r="O67">
            <v>0</v>
          </cell>
          <cell r="Q6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iq.co.nz/" TargetMode="External" /><Relationship Id="rId2" Type="http://schemas.openxmlformats.org/officeDocument/2006/relationships/hyperlink" Target="mailto:rt.jackson@auckland.ac.nz"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piq.co.nz/" TargetMode="External" /><Relationship Id="rId2" Type="http://schemas.openxmlformats.org/officeDocument/2006/relationships/hyperlink" Target="mailto:rt.jackson@auckland.ac.nz"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mailto:rt.jackson@auckland.ac.nz"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epiq.co.nz/" TargetMode="External" /><Relationship Id="rId2" Type="http://schemas.openxmlformats.org/officeDocument/2006/relationships/hyperlink" Target="mailto:rt.jackson@auckland.ac.nz" TargetMode="External" /><Relationship Id="rId3"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J23"/>
  <sheetViews>
    <sheetView tabSelected="1" zoomScalePageLayoutView="0" workbookViewId="0" topLeftCell="A4">
      <selection activeCell="A20" sqref="A20:J20"/>
    </sheetView>
  </sheetViews>
  <sheetFormatPr defaultColWidth="9.140625" defaultRowHeight="12.75"/>
  <cols>
    <col min="1" max="1" width="1.7109375" style="311" customWidth="1"/>
    <col min="2" max="2" width="12.28125" style="311" customWidth="1"/>
    <col min="3" max="3" width="9.7109375" style="311" customWidth="1"/>
    <col min="4" max="4" width="29.7109375" style="311" customWidth="1"/>
    <col min="5" max="5" width="5.421875" style="311" customWidth="1"/>
    <col min="6" max="6" width="26.421875" style="311" customWidth="1"/>
    <col min="7" max="7" width="5.421875" style="311" customWidth="1"/>
    <col min="8" max="8" width="20.8515625" style="311" customWidth="1"/>
    <col min="9" max="9" width="15.421875" style="311" customWidth="1"/>
    <col min="10" max="10" width="9.421875" style="311" customWidth="1"/>
    <col min="11" max="16384" width="9.140625" style="311" customWidth="1"/>
  </cols>
  <sheetData>
    <row r="1" spans="1:10" ht="27" customHeight="1">
      <c r="A1" s="310"/>
      <c r="B1" s="380" t="s">
        <v>50</v>
      </c>
      <c r="C1" s="381"/>
      <c r="D1" s="381"/>
      <c r="E1" s="381"/>
      <c r="F1" s="381"/>
      <c r="G1" s="381"/>
      <c r="H1" s="381"/>
      <c r="I1" s="381"/>
      <c r="J1" s="382"/>
    </row>
    <row r="2" spans="1:10" ht="27" customHeight="1">
      <c r="A2" s="312"/>
      <c r="B2" s="313"/>
      <c r="C2" s="314"/>
      <c r="D2" s="314"/>
      <c r="E2" s="314"/>
      <c r="F2" s="315" t="s">
        <v>3</v>
      </c>
      <c r="G2" s="314"/>
      <c r="H2" s="314"/>
      <c r="I2" s="314"/>
      <c r="J2" s="316"/>
    </row>
    <row r="3" spans="1:10" ht="19.5" customHeight="1">
      <c r="A3" s="317"/>
      <c r="B3" s="318"/>
      <c r="C3" s="318"/>
      <c r="D3" s="318"/>
      <c r="E3" s="318"/>
      <c r="F3" s="319" t="s">
        <v>47</v>
      </c>
      <c r="G3" s="318"/>
      <c r="H3" s="318"/>
      <c r="I3" s="318"/>
      <c r="J3" s="320"/>
    </row>
    <row r="4" spans="1:10" ht="70.5" customHeight="1">
      <c r="A4" s="321"/>
      <c r="B4" s="322"/>
      <c r="C4" s="383" t="s">
        <v>114</v>
      </c>
      <c r="D4" s="384"/>
      <c r="E4" s="323"/>
      <c r="F4" s="390" t="s">
        <v>15</v>
      </c>
      <c r="G4" s="324"/>
      <c r="H4" s="325"/>
      <c r="I4" s="326" t="s">
        <v>95</v>
      </c>
      <c r="J4" s="327"/>
    </row>
    <row r="5" spans="1:10" ht="15.75">
      <c r="A5" s="328"/>
      <c r="B5" s="329"/>
      <c r="C5" s="330"/>
      <c r="D5" s="343" t="s">
        <v>88</v>
      </c>
      <c r="E5" s="331"/>
      <c r="F5" s="391"/>
      <c r="G5" s="330"/>
      <c r="H5" s="385"/>
      <c r="I5" s="385"/>
      <c r="J5" s="332"/>
    </row>
    <row r="6" spans="1:10" ht="15.75" customHeight="1">
      <c r="A6" s="333"/>
      <c r="B6" s="386" t="s">
        <v>48</v>
      </c>
      <c r="C6" s="386"/>
      <c r="D6" s="334"/>
      <c r="E6" s="334"/>
      <c r="F6" s="334"/>
      <c r="G6" s="334"/>
      <c r="H6" s="334"/>
      <c r="I6" s="334"/>
      <c r="J6" s="335"/>
    </row>
    <row r="7" spans="1:10" ht="32.25" customHeight="1">
      <c r="A7" s="387" t="s">
        <v>122</v>
      </c>
      <c r="B7" s="388"/>
      <c r="C7" s="388"/>
      <c r="D7" s="388"/>
      <c r="E7" s="388"/>
      <c r="F7" s="388"/>
      <c r="G7" s="388"/>
      <c r="H7" s="388"/>
      <c r="I7" s="388"/>
      <c r="J7" s="389"/>
    </row>
    <row r="8" spans="1:10" ht="69.75" customHeight="1">
      <c r="A8" s="387" t="s">
        <v>58</v>
      </c>
      <c r="B8" s="388"/>
      <c r="C8" s="388"/>
      <c r="D8" s="388"/>
      <c r="E8" s="388"/>
      <c r="F8" s="388"/>
      <c r="G8" s="388"/>
      <c r="H8" s="388"/>
      <c r="I8" s="388"/>
      <c r="J8" s="389"/>
    </row>
    <row r="9" spans="1:10" ht="42" customHeight="1">
      <c r="A9" s="387" t="s">
        <v>154</v>
      </c>
      <c r="B9" s="388"/>
      <c r="C9" s="388"/>
      <c r="D9" s="388"/>
      <c r="E9" s="388"/>
      <c r="F9" s="388"/>
      <c r="G9" s="388"/>
      <c r="H9" s="388"/>
      <c r="I9" s="388"/>
      <c r="J9" s="389"/>
    </row>
    <row r="10" spans="1:10" ht="33" customHeight="1">
      <c r="A10" s="387" t="s">
        <v>16</v>
      </c>
      <c r="B10" s="388"/>
      <c r="C10" s="388"/>
      <c r="D10" s="388"/>
      <c r="E10" s="388"/>
      <c r="F10" s="388"/>
      <c r="G10" s="388"/>
      <c r="H10" s="388"/>
      <c r="I10" s="388"/>
      <c r="J10" s="389"/>
    </row>
    <row r="11" spans="1:10" ht="15.75" customHeight="1">
      <c r="A11" s="333"/>
      <c r="B11" s="379" t="s">
        <v>155</v>
      </c>
      <c r="C11" s="379"/>
      <c r="D11" s="379"/>
      <c r="E11" s="379"/>
      <c r="F11" s="379"/>
      <c r="G11" s="379"/>
      <c r="H11" s="379"/>
      <c r="I11" s="379"/>
      <c r="J11" s="335"/>
    </row>
    <row r="12" spans="1:10" ht="15.75" customHeight="1">
      <c r="A12" s="378" t="s">
        <v>59</v>
      </c>
      <c r="B12" s="392"/>
      <c r="C12" s="392"/>
      <c r="D12" s="392"/>
      <c r="E12" s="392"/>
      <c r="F12" s="392"/>
      <c r="G12" s="392"/>
      <c r="H12" s="392"/>
      <c r="I12" s="392"/>
      <c r="J12" s="393"/>
    </row>
    <row r="13" spans="1:10" ht="15.75" customHeight="1">
      <c r="A13" s="387" t="s">
        <v>60</v>
      </c>
      <c r="B13" s="394"/>
      <c r="C13" s="394"/>
      <c r="D13" s="394"/>
      <c r="E13" s="394"/>
      <c r="F13" s="394"/>
      <c r="G13" s="394"/>
      <c r="H13" s="394"/>
      <c r="I13" s="394"/>
      <c r="J13" s="395"/>
    </row>
    <row r="14" spans="1:10" ht="15.75" customHeight="1">
      <c r="A14" s="387" t="s">
        <v>22</v>
      </c>
      <c r="B14" s="388"/>
      <c r="C14" s="388"/>
      <c r="D14" s="388"/>
      <c r="E14" s="388"/>
      <c r="F14" s="388"/>
      <c r="G14" s="388"/>
      <c r="H14" s="388"/>
      <c r="I14" s="388"/>
      <c r="J14" s="389"/>
    </row>
    <row r="15" spans="1:10" ht="15.75" customHeight="1">
      <c r="A15" s="336"/>
      <c r="B15" s="379" t="s">
        <v>24</v>
      </c>
      <c r="C15" s="379"/>
      <c r="D15" s="379"/>
      <c r="E15" s="379"/>
      <c r="F15" s="379"/>
      <c r="G15" s="379"/>
      <c r="H15" s="379"/>
      <c r="I15" s="379"/>
      <c r="J15" s="337"/>
    </row>
    <row r="16" spans="1:10" ht="15.75" customHeight="1">
      <c r="A16" s="397" t="s">
        <v>25</v>
      </c>
      <c r="B16" s="398"/>
      <c r="C16" s="398"/>
      <c r="D16" s="398"/>
      <c r="E16" s="398"/>
      <c r="F16" s="398"/>
      <c r="G16" s="398"/>
      <c r="H16" s="398"/>
      <c r="I16" s="398"/>
      <c r="J16" s="399"/>
    </row>
    <row r="17" spans="1:10" ht="15.75" customHeight="1">
      <c r="A17" s="400" t="s">
        <v>26</v>
      </c>
      <c r="B17" s="401"/>
      <c r="C17" s="401"/>
      <c r="D17" s="401"/>
      <c r="E17" s="401"/>
      <c r="F17" s="401"/>
      <c r="G17" s="401"/>
      <c r="H17" s="401"/>
      <c r="I17" s="401"/>
      <c r="J17" s="402"/>
    </row>
    <row r="18" spans="1:10" ht="15.75" customHeight="1">
      <c r="A18" s="403" t="s">
        <v>27</v>
      </c>
      <c r="B18" s="404"/>
      <c r="C18" s="404"/>
      <c r="D18" s="404"/>
      <c r="E18" s="404"/>
      <c r="F18" s="404"/>
      <c r="G18" s="404"/>
      <c r="H18" s="404"/>
      <c r="I18" s="404"/>
      <c r="J18" s="405"/>
    </row>
    <row r="19" spans="1:10" ht="15.75" customHeight="1">
      <c r="A19" s="336"/>
      <c r="B19" s="406" t="s">
        <v>28</v>
      </c>
      <c r="C19" s="406"/>
      <c r="D19" s="338"/>
      <c r="E19" s="338"/>
      <c r="F19" s="338"/>
      <c r="G19" s="338"/>
      <c r="H19" s="338"/>
      <c r="I19" s="338"/>
      <c r="J19" s="337"/>
    </row>
    <row r="20" spans="1:10" ht="15" customHeight="1">
      <c r="A20" s="407" t="s">
        <v>107</v>
      </c>
      <c r="B20" s="408"/>
      <c r="C20" s="408"/>
      <c r="D20" s="408"/>
      <c r="E20" s="408"/>
      <c r="F20" s="408"/>
      <c r="G20" s="408"/>
      <c r="H20" s="408"/>
      <c r="I20" s="408"/>
      <c r="J20" s="409"/>
    </row>
    <row r="21" spans="1:10" ht="14.25" customHeight="1">
      <c r="A21" s="387" t="s">
        <v>29</v>
      </c>
      <c r="B21" s="388"/>
      <c r="C21" s="388"/>
      <c r="D21" s="388"/>
      <c r="E21" s="388"/>
      <c r="F21" s="388"/>
      <c r="G21" s="388"/>
      <c r="H21" s="388"/>
      <c r="I21" s="388"/>
      <c r="J21" s="389"/>
    </row>
    <row r="22" spans="1:10" ht="27" customHeight="1">
      <c r="A22" s="387" t="s">
        <v>30</v>
      </c>
      <c r="B22" s="388"/>
      <c r="C22" s="388"/>
      <c r="D22" s="388"/>
      <c r="E22" s="388"/>
      <c r="F22" s="388"/>
      <c r="G22" s="388"/>
      <c r="H22" s="388"/>
      <c r="I22" s="388"/>
      <c r="J22" s="389"/>
    </row>
    <row r="23" spans="1:10" ht="10.5" customHeight="1">
      <c r="A23" s="339"/>
      <c r="B23" s="340"/>
      <c r="C23" s="339"/>
      <c r="D23" s="339"/>
      <c r="E23" s="341"/>
      <c r="F23" s="341"/>
      <c r="G23" s="341"/>
      <c r="H23" s="342" t="s">
        <v>79</v>
      </c>
      <c r="I23" s="396" t="s">
        <v>80</v>
      </c>
      <c r="J23" s="396"/>
    </row>
  </sheetData>
  <sheetProtection sheet="1" objects="1" scenarios="1" selectLockedCells="1"/>
  <mergeCells count="22">
    <mergeCell ref="B15:I15"/>
    <mergeCell ref="A10:J10"/>
    <mergeCell ref="A22:J22"/>
    <mergeCell ref="I23:J23"/>
    <mergeCell ref="A16:J16"/>
    <mergeCell ref="A17:J17"/>
    <mergeCell ref="A18:J18"/>
    <mergeCell ref="B19:C19"/>
    <mergeCell ref="A20:J20"/>
    <mergeCell ref="A21:J21"/>
    <mergeCell ref="B11:I11"/>
    <mergeCell ref="A12:J12"/>
    <mergeCell ref="A13:J13"/>
    <mergeCell ref="A14:J14"/>
    <mergeCell ref="A7:J7"/>
    <mergeCell ref="A8:J8"/>
    <mergeCell ref="F4:F5"/>
    <mergeCell ref="A9:J9"/>
    <mergeCell ref="B1:J1"/>
    <mergeCell ref="C4:D4"/>
    <mergeCell ref="H5:I5"/>
    <mergeCell ref="B6:C6"/>
  </mergeCells>
  <dataValidations count="1">
    <dataValidation allowBlank="1" showInputMessage="1" showErrorMessage="1" promptTitle="Pop-up box" prompt="More information can be found in these pop-up boxes. Click and drag to move me!" sqref="A20:J20"/>
  </dataValidations>
  <hyperlinks>
    <hyperlink ref="D5" r:id="rId1" display="www.epiq.co.nz"/>
    <hyperlink ref="I23" r:id="rId2" display="rt.jackson@auckland.ac.nz"/>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5"/>
  <drawing r:id="rId5"/>
  <legacyDrawing r:id="rId4"/>
</worksheet>
</file>

<file path=xl/worksheets/sheet2.xml><?xml version="1.0" encoding="utf-8"?>
<worksheet xmlns="http://schemas.openxmlformats.org/spreadsheetml/2006/main" xmlns:r="http://schemas.openxmlformats.org/officeDocument/2006/relationships">
  <sheetPr codeName="Sheet5">
    <pageSetUpPr fitToPage="1"/>
  </sheetPr>
  <dimension ref="A1:O31"/>
  <sheetViews>
    <sheetView zoomScalePageLayoutView="0" workbookViewId="0" topLeftCell="A1">
      <selection activeCell="C10" sqref="C10:J10"/>
    </sheetView>
  </sheetViews>
  <sheetFormatPr defaultColWidth="9.140625" defaultRowHeight="12.75"/>
  <cols>
    <col min="1" max="1" width="1.421875" style="85" customWidth="1"/>
    <col min="2" max="2" width="10.7109375" style="43" customWidth="1"/>
    <col min="3" max="3" width="11.00390625" style="85" customWidth="1"/>
    <col min="4" max="4" width="29.7109375" style="85" customWidth="1"/>
    <col min="5" max="5" width="5.421875" style="85" customWidth="1"/>
    <col min="6" max="6" width="26.421875" style="85" customWidth="1"/>
    <col min="7" max="7" width="5.421875" style="85" customWidth="1"/>
    <col min="8" max="8" width="20.8515625" style="85" customWidth="1"/>
    <col min="9" max="9" width="15.421875" style="85" customWidth="1"/>
    <col min="10" max="10" width="9.421875" style="85" customWidth="1"/>
    <col min="11" max="11" width="1.421875" style="85" customWidth="1"/>
    <col min="12" max="13" width="8.8515625" style="85" customWidth="1"/>
    <col min="14" max="16384" width="9.140625" style="85" customWidth="1"/>
  </cols>
  <sheetData>
    <row r="1" spans="1:10" s="117" customFormat="1" ht="24" customHeight="1">
      <c r="A1" s="118"/>
      <c r="B1" s="427" t="s">
        <v>50</v>
      </c>
      <c r="C1" s="428"/>
      <c r="D1" s="428"/>
      <c r="E1" s="428"/>
      <c r="F1" s="428"/>
      <c r="G1" s="428"/>
      <c r="H1" s="428"/>
      <c r="I1" s="428"/>
      <c r="J1" s="429"/>
    </row>
    <row r="2" spans="1:10" ht="24" customHeight="1">
      <c r="A2" s="122"/>
      <c r="B2" s="124"/>
      <c r="C2" s="124"/>
      <c r="D2" s="124"/>
      <c r="E2" s="124"/>
      <c r="F2" s="219" t="s">
        <v>105</v>
      </c>
      <c r="G2" s="124"/>
      <c r="H2" s="124"/>
      <c r="I2" s="124"/>
      <c r="J2" s="125"/>
    </row>
    <row r="3" spans="1:10" s="123" customFormat="1" ht="67.5" customHeight="1">
      <c r="A3" s="179"/>
      <c r="B3" s="180"/>
      <c r="C3" s="438" t="s">
        <v>114</v>
      </c>
      <c r="D3" s="439"/>
      <c r="E3" s="181"/>
      <c r="F3" s="182"/>
      <c r="G3" s="183"/>
      <c r="H3" s="184"/>
      <c r="I3" s="185" t="s">
        <v>95</v>
      </c>
      <c r="J3" s="186"/>
    </row>
    <row r="4" spans="1:10" s="133" customFormat="1" ht="13.5" customHeight="1">
      <c r="A4" s="187"/>
      <c r="B4" s="188"/>
      <c r="C4" s="189"/>
      <c r="D4" s="343" t="s">
        <v>88</v>
      </c>
      <c r="E4" s="190"/>
      <c r="F4" s="191"/>
      <c r="G4" s="189"/>
      <c r="H4" s="437"/>
      <c r="I4" s="437"/>
      <c r="J4" s="192"/>
    </row>
    <row r="5" spans="1:15" s="80" customFormat="1" ht="25.5" customHeight="1">
      <c r="A5" s="89"/>
      <c r="B5" s="430" t="s">
        <v>153</v>
      </c>
      <c r="C5" s="430"/>
      <c r="D5" s="90"/>
      <c r="E5" s="90"/>
      <c r="F5" s="90"/>
      <c r="G5" s="90"/>
      <c r="H5" s="90"/>
      <c r="I5" s="90"/>
      <c r="J5" s="91"/>
      <c r="L5" s="457" t="s">
        <v>34</v>
      </c>
      <c r="M5" s="458"/>
      <c r="N5" s="458"/>
      <c r="O5" s="459"/>
    </row>
    <row r="6" spans="1:15" s="80" customFormat="1" ht="25.5" customHeight="1">
      <c r="A6" s="420" t="s">
        <v>72</v>
      </c>
      <c r="B6" s="421"/>
      <c r="C6" s="422"/>
      <c r="D6" s="418"/>
      <c r="E6" s="419"/>
      <c r="F6" s="206" t="s">
        <v>81</v>
      </c>
      <c r="G6" s="411"/>
      <c r="H6" s="412"/>
      <c r="I6" s="412"/>
      <c r="J6" s="413"/>
      <c r="L6" s="460"/>
      <c r="M6" s="461"/>
      <c r="N6" s="461"/>
      <c r="O6" s="462"/>
    </row>
    <row r="7" spans="1:15" s="80" customFormat="1" ht="25.5" customHeight="1">
      <c r="A7" s="131"/>
      <c r="B7" s="410" t="s">
        <v>68</v>
      </c>
      <c r="C7" s="410"/>
      <c r="D7" s="132"/>
      <c r="E7" s="132"/>
      <c r="F7" s="132"/>
      <c r="G7" s="132"/>
      <c r="H7" s="132"/>
      <c r="I7" s="132"/>
      <c r="J7" s="205"/>
      <c r="L7" s="460"/>
      <c r="M7" s="461"/>
      <c r="N7" s="461"/>
      <c r="O7" s="462"/>
    </row>
    <row r="8" spans="1:15" s="86" customFormat="1" ht="162.75" customHeight="1" thickBot="1">
      <c r="A8" s="431"/>
      <c r="B8" s="432"/>
      <c r="C8" s="432"/>
      <c r="D8" s="432"/>
      <c r="E8" s="432"/>
      <c r="F8" s="432"/>
      <c r="G8" s="432"/>
      <c r="H8" s="432"/>
      <c r="I8" s="432"/>
      <c r="J8" s="433"/>
      <c r="L8" s="463"/>
      <c r="M8" s="464"/>
      <c r="N8" s="464"/>
      <c r="O8" s="465"/>
    </row>
    <row r="9" spans="1:10" s="80" customFormat="1" ht="25.5" customHeight="1">
      <c r="A9" s="423" t="s">
        <v>175</v>
      </c>
      <c r="B9" s="424"/>
      <c r="C9" s="424"/>
      <c r="D9" s="424"/>
      <c r="E9" s="424"/>
      <c r="F9" s="424"/>
      <c r="G9" s="103"/>
      <c r="H9" s="103"/>
      <c r="I9" s="103"/>
      <c r="J9" s="104"/>
    </row>
    <row r="10" spans="1:10" ht="42" customHeight="1">
      <c r="A10" s="434" t="s">
        <v>111</v>
      </c>
      <c r="B10" s="435"/>
      <c r="C10" s="440"/>
      <c r="D10" s="441"/>
      <c r="E10" s="441"/>
      <c r="F10" s="441"/>
      <c r="G10" s="441"/>
      <c r="H10" s="441"/>
      <c r="I10" s="441"/>
      <c r="J10" s="442"/>
    </row>
    <row r="11" spans="1:10" ht="42" customHeight="1">
      <c r="A11" s="434" t="s">
        <v>64</v>
      </c>
      <c r="B11" s="435"/>
      <c r="C11" s="440"/>
      <c r="D11" s="441"/>
      <c r="E11" s="441"/>
      <c r="F11" s="441"/>
      <c r="G11" s="441"/>
      <c r="H11" s="441"/>
      <c r="I11" s="441"/>
      <c r="J11" s="442"/>
    </row>
    <row r="12" spans="1:10" ht="42" customHeight="1">
      <c r="A12" s="446" t="s">
        <v>192</v>
      </c>
      <c r="B12" s="447"/>
      <c r="C12" s="440"/>
      <c r="D12" s="441"/>
      <c r="E12" s="441"/>
      <c r="F12" s="441"/>
      <c r="G12" s="441"/>
      <c r="H12" s="441"/>
      <c r="I12" s="441"/>
      <c r="J12" s="442"/>
    </row>
    <row r="13" spans="1:10" ht="42" customHeight="1">
      <c r="A13" s="94" t="s">
        <v>125</v>
      </c>
      <c r="B13" s="95"/>
      <c r="C13" s="440"/>
      <c r="D13" s="441"/>
      <c r="E13" s="441"/>
      <c r="F13" s="441"/>
      <c r="G13" s="441"/>
      <c r="H13" s="441"/>
      <c r="I13" s="441"/>
      <c r="J13" s="442"/>
    </row>
    <row r="14" spans="1:10" s="87" customFormat="1" ht="42" customHeight="1" thickBot="1">
      <c r="A14" s="96" t="s">
        <v>126</v>
      </c>
      <c r="B14" s="97"/>
      <c r="C14" s="443"/>
      <c r="D14" s="444"/>
      <c r="E14" s="444"/>
      <c r="F14" s="444"/>
      <c r="G14" s="444"/>
      <c r="H14" s="444"/>
      <c r="I14" s="444"/>
      <c r="J14" s="445"/>
    </row>
    <row r="15" spans="1:10" s="80" customFormat="1" ht="25.5" customHeight="1">
      <c r="A15" s="423" t="s">
        <v>176</v>
      </c>
      <c r="B15" s="424"/>
      <c r="C15" s="424"/>
      <c r="D15" s="424"/>
      <c r="E15" s="424"/>
      <c r="F15" s="424"/>
      <c r="G15" s="103"/>
      <c r="H15" s="103"/>
      <c r="I15" s="103"/>
      <c r="J15" s="104"/>
    </row>
    <row r="16" spans="1:10" s="80" customFormat="1" ht="25.5" customHeight="1">
      <c r="A16" s="89"/>
      <c r="B16" s="92" t="s">
        <v>33</v>
      </c>
      <c r="C16" s="92"/>
      <c r="D16" s="90"/>
      <c r="E16" s="90"/>
      <c r="F16" s="90"/>
      <c r="G16" s="90"/>
      <c r="H16" s="90"/>
      <c r="I16" s="90"/>
      <c r="J16" s="91"/>
    </row>
    <row r="17" spans="1:10" ht="25.5" customHeight="1">
      <c r="A17" s="466" t="s">
        <v>86</v>
      </c>
      <c r="B17" s="467"/>
      <c r="C17" s="468"/>
      <c r="D17" s="101" t="s">
        <v>97</v>
      </c>
      <c r="E17" s="100"/>
      <c r="F17" s="102" t="s">
        <v>66</v>
      </c>
      <c r="G17" s="135"/>
      <c r="H17" s="425" t="s">
        <v>67</v>
      </c>
      <c r="I17" s="426"/>
      <c r="J17" s="93"/>
    </row>
    <row r="18" spans="1:10" s="98" customFormat="1" ht="22.5" customHeight="1">
      <c r="A18" s="274"/>
      <c r="B18" s="436" t="s">
        <v>199</v>
      </c>
      <c r="C18" s="435"/>
      <c r="D18" s="299"/>
      <c r="E18" s="134" t="s">
        <v>151</v>
      </c>
      <c r="F18" s="299"/>
      <c r="G18" s="134" t="s">
        <v>151</v>
      </c>
      <c r="H18" s="440"/>
      <c r="I18" s="452"/>
      <c r="J18" s="134" t="s">
        <v>152</v>
      </c>
    </row>
    <row r="19" spans="1:10" s="98" customFormat="1" ht="22.5" customHeight="1">
      <c r="A19" s="293"/>
      <c r="B19" s="436" t="s">
        <v>197</v>
      </c>
      <c r="C19" s="435"/>
      <c r="D19" s="299"/>
      <c r="E19" s="134" t="s">
        <v>151</v>
      </c>
      <c r="F19" s="299"/>
      <c r="G19" s="134" t="s">
        <v>151</v>
      </c>
      <c r="H19" s="440"/>
      <c r="I19" s="452"/>
      <c r="J19" s="134" t="s">
        <v>152</v>
      </c>
    </row>
    <row r="20" spans="1:10" s="98" customFormat="1" ht="22.5" customHeight="1">
      <c r="A20" s="293"/>
      <c r="B20" s="436" t="s">
        <v>192</v>
      </c>
      <c r="C20" s="435"/>
      <c r="D20" s="299"/>
      <c r="E20" s="134" t="s">
        <v>151</v>
      </c>
      <c r="F20" s="299"/>
      <c r="G20" s="134" t="s">
        <v>151</v>
      </c>
      <c r="H20" s="440"/>
      <c r="I20" s="452"/>
      <c r="J20" s="134" t="s">
        <v>152</v>
      </c>
    </row>
    <row r="21" spans="1:10" s="98" customFormat="1" ht="22.5" customHeight="1">
      <c r="A21" s="293"/>
      <c r="B21" s="436" t="s">
        <v>125</v>
      </c>
      <c r="C21" s="435"/>
      <c r="D21" s="299"/>
      <c r="E21" s="134" t="s">
        <v>151</v>
      </c>
      <c r="F21" s="299"/>
      <c r="G21" s="134" t="s">
        <v>151</v>
      </c>
      <c r="H21" s="440"/>
      <c r="I21" s="452"/>
      <c r="J21" s="134" t="s">
        <v>152</v>
      </c>
    </row>
    <row r="22" spans="1:10" s="98" customFormat="1" ht="22.5" customHeight="1" thickBot="1">
      <c r="A22" s="294"/>
      <c r="B22" s="474" t="s">
        <v>85</v>
      </c>
      <c r="C22" s="475"/>
      <c r="D22" s="300"/>
      <c r="E22" s="284" t="s">
        <v>151</v>
      </c>
      <c r="F22" s="300"/>
      <c r="G22" s="284" t="s">
        <v>151</v>
      </c>
      <c r="H22" s="443"/>
      <c r="I22" s="455"/>
      <c r="J22" s="284" t="s">
        <v>152</v>
      </c>
    </row>
    <row r="23" spans="1:10" s="98" customFormat="1" ht="22.5" customHeight="1" thickBot="1">
      <c r="A23" s="293"/>
      <c r="B23" s="453" t="s">
        <v>159</v>
      </c>
      <c r="C23" s="454"/>
      <c r="D23" s="301"/>
      <c r="E23" s="282" t="s">
        <v>152</v>
      </c>
      <c r="F23" s="302"/>
      <c r="G23" s="282" t="s">
        <v>152</v>
      </c>
      <c r="H23" s="448"/>
      <c r="I23" s="449"/>
      <c r="J23" s="283"/>
    </row>
    <row r="24" spans="1:10" s="80" customFormat="1" ht="25.5" customHeight="1" thickBot="1">
      <c r="A24" s="279" t="s">
        <v>146</v>
      </c>
      <c r="B24" s="280"/>
      <c r="C24" s="280"/>
      <c r="D24" s="280"/>
      <c r="E24" s="280"/>
      <c r="F24" s="280"/>
      <c r="G24" s="280"/>
      <c r="H24" s="280"/>
      <c r="I24" s="280"/>
      <c r="J24" s="281"/>
    </row>
    <row r="25" spans="1:10" ht="25.5" customHeight="1">
      <c r="A25" s="277"/>
      <c r="B25" s="472" t="s">
        <v>147</v>
      </c>
      <c r="C25" s="473"/>
      <c r="D25" s="278" t="s">
        <v>193</v>
      </c>
      <c r="E25" s="414" t="s">
        <v>186</v>
      </c>
      <c r="F25" s="415"/>
      <c r="G25" s="414" t="s">
        <v>187</v>
      </c>
      <c r="H25" s="415"/>
      <c r="I25" s="416" t="s">
        <v>82</v>
      </c>
      <c r="J25" s="417"/>
    </row>
    <row r="26" spans="1:10" ht="25.5" customHeight="1" thickBot="1">
      <c r="A26" s="292"/>
      <c r="B26" s="470" t="s">
        <v>148</v>
      </c>
      <c r="C26" s="471"/>
      <c r="D26" s="260"/>
      <c r="E26" s="450"/>
      <c r="F26" s="451"/>
      <c r="G26" s="450"/>
      <c r="H26" s="451"/>
      <c r="I26" s="450"/>
      <c r="J26" s="451"/>
    </row>
    <row r="27" spans="1:10" s="80" customFormat="1" ht="25.5" customHeight="1">
      <c r="A27" s="89"/>
      <c r="B27" s="469" t="s">
        <v>106</v>
      </c>
      <c r="C27" s="469"/>
      <c r="D27" s="90"/>
      <c r="E27" s="90"/>
      <c r="F27" s="90"/>
      <c r="G27" s="90"/>
      <c r="H27" s="90"/>
      <c r="I27" s="90"/>
      <c r="J27" s="91"/>
    </row>
    <row r="28" spans="1:10" ht="70.5" customHeight="1" thickBot="1">
      <c r="A28" s="431"/>
      <c r="B28" s="432"/>
      <c r="C28" s="432"/>
      <c r="D28" s="432"/>
      <c r="E28" s="432"/>
      <c r="F28" s="432"/>
      <c r="G28" s="432"/>
      <c r="H28" s="432"/>
      <c r="I28" s="432"/>
      <c r="J28" s="433"/>
    </row>
    <row r="29" spans="1:10" s="80" customFormat="1" ht="25.5" customHeight="1">
      <c r="A29" s="89"/>
      <c r="B29" s="92" t="s">
        <v>163</v>
      </c>
      <c r="C29" s="92"/>
      <c r="D29" s="90"/>
      <c r="E29" s="90"/>
      <c r="F29" s="90"/>
      <c r="G29" s="90"/>
      <c r="H29" s="90"/>
      <c r="I29" s="90"/>
      <c r="J29" s="91"/>
    </row>
    <row r="30" spans="1:10" ht="82.5" customHeight="1" thickBot="1">
      <c r="A30" s="431"/>
      <c r="B30" s="432"/>
      <c r="C30" s="432"/>
      <c r="D30" s="432"/>
      <c r="E30" s="432"/>
      <c r="F30" s="432"/>
      <c r="G30" s="432"/>
      <c r="H30" s="432"/>
      <c r="I30" s="432"/>
      <c r="J30" s="433"/>
    </row>
    <row r="31" spans="1:10" ht="12.75">
      <c r="A31" s="286"/>
      <c r="B31" s="286"/>
      <c r="C31" s="286"/>
      <c r="D31" s="286"/>
      <c r="E31" s="286"/>
      <c r="F31" s="286"/>
      <c r="G31" s="286"/>
      <c r="H31" s="286" t="s">
        <v>83</v>
      </c>
      <c r="I31" s="456" t="s">
        <v>80</v>
      </c>
      <c r="J31" s="456"/>
    </row>
  </sheetData>
  <sheetProtection sheet="1" selectLockedCells="1"/>
  <mergeCells count="46">
    <mergeCell ref="I31:J31"/>
    <mergeCell ref="L5:O8"/>
    <mergeCell ref="A17:C17"/>
    <mergeCell ref="A11:B11"/>
    <mergeCell ref="B27:C27"/>
    <mergeCell ref="B26:C26"/>
    <mergeCell ref="B25:C25"/>
    <mergeCell ref="B22:C22"/>
    <mergeCell ref="G26:H26"/>
    <mergeCell ref="E26:F26"/>
    <mergeCell ref="A28:J28"/>
    <mergeCell ref="H18:I18"/>
    <mergeCell ref="H19:I19"/>
    <mergeCell ref="H20:I20"/>
    <mergeCell ref="H21:I21"/>
    <mergeCell ref="B23:C23"/>
    <mergeCell ref="H22:I22"/>
    <mergeCell ref="A30:J30"/>
    <mergeCell ref="C10:J10"/>
    <mergeCell ref="C11:J11"/>
    <mergeCell ref="C12:J12"/>
    <mergeCell ref="C13:J13"/>
    <mergeCell ref="C14:J14"/>
    <mergeCell ref="A12:B12"/>
    <mergeCell ref="B21:C21"/>
    <mergeCell ref="H23:I23"/>
    <mergeCell ref="I26:J26"/>
    <mergeCell ref="B1:J1"/>
    <mergeCell ref="E25:F25"/>
    <mergeCell ref="B5:C5"/>
    <mergeCell ref="A8:J8"/>
    <mergeCell ref="A10:B10"/>
    <mergeCell ref="B18:C18"/>
    <mergeCell ref="B19:C19"/>
    <mergeCell ref="B20:C20"/>
    <mergeCell ref="H4:I4"/>
    <mergeCell ref="C3:D3"/>
    <mergeCell ref="B7:C7"/>
    <mergeCell ref="G6:J6"/>
    <mergeCell ref="G25:H25"/>
    <mergeCell ref="I25:J25"/>
    <mergeCell ref="D6:E6"/>
    <mergeCell ref="A6:C6"/>
    <mergeCell ref="A15:F15"/>
    <mergeCell ref="A9:F9"/>
    <mergeCell ref="H17:I17"/>
  </mergeCells>
  <dataValidations count="24">
    <dataValidation allowBlank="1" showInputMessage="1" showErrorMessage="1" promptTitle="Scenario" prompt="What situation was it that led you to seek an answer from the literature?&#10;In what setting?  &#10;What sort of patient?&#10;What intervention?" sqref="A8"/>
    <dataValidation allowBlank="1" showInputMessage="1" showErrorMessage="1" promptTitle="Participant population" prompt="Who are the person(s) in your scenario?&#10;How would you describe them in terms of medical condition, age, sex etc?" sqref="C10"/>
    <dataValidation allowBlank="1" showInputMessage="1" showErrorMessage="1" promptTitle="Exposure" prompt="What intervention are you interested in for your scenario?&#10;Be specific, e.g. how much? when? how administered?" sqref="C11"/>
    <dataValidation allowBlank="1" showInputMessage="1" showErrorMessage="1" promptTitle="Outcomes" prompt="What outcomes are important for your scenario?&#10;Describe how they would be identified." sqref="C13"/>
    <dataValidation allowBlank="1" showInputMessage="1" showErrorMessage="1" promptTitle="Time" prompt="What is a realistic timeframe for those outcomes for the person(s) in your scenario?" sqref="C14"/>
    <dataValidation allowBlank="1" showInputMessage="1" showErrorMessage="1" promptTitle="Search terms" prompt="Write in your key search terms for at least participant population, exposure and comparison.  Outcomes and time-frames may not be so useful for searching.&#10;Include relevant synonyms under each heading.&#10; " sqref="A18:A23 B19:B21 B22:C22"/>
    <dataValidation type="whole" allowBlank="1" showInputMessage="1" showErrorMessage="1" promptTitle="Number of hits" prompt="Number of publications (hits) from overall best search strategy for Cochrane." sqref="D26">
      <formula1>0</formula1>
      <formula2>50000</formula2>
    </dataValidation>
    <dataValidation allowBlank="1" showInputMessage="1" showErrorMessage="1" promptTitle="Justification" prompt="Explain the reason you chose this publication for evaluation." sqref="A30"/>
    <dataValidation allowBlank="1" showInputMessage="1" showErrorMessage="1" promptTitle="PECO terms" prompt="consider terms in each of the PECO categories, Time is not typically used as a search term.  Consider truncating each word and adding an '*' e.g. child* rather than children" sqref="B16"/>
    <dataValidation allowBlank="1" showInputMessage="1" showErrorMessage="1" promptTitle="Which databases" prompt="Try Cochrane first for therapy studies" sqref="A24"/>
    <dataValidation allowBlank="1" showInputMessage="1" showErrorMessage="1" promptTitle="Other databases" prompt="If you used databases other than PubMed or Ovid Medline, enter the name, e.g. Embase.  " sqref="I25:J25"/>
    <dataValidation allowBlank="1" showInputMessage="1" showErrorMessage="1" promptTitle="Comparison" prompt="What should the comparison intervention be for the exposure of interest from your senario, e.g. placebo or usual care?&#10;Be specific, e.g. how much? when? how administered?&#10;If &quot;usual care&quot;, describe that." sqref="C12:J12"/>
    <dataValidation allowBlank="1" showInputMessage="1" showErrorMessage="1" promptTitle="Other databases" sqref="G25:H25"/>
    <dataValidation type="whole" allowBlank="1" showInputMessage="1" showErrorMessage="1" promptTitle="Number of hits" prompt="Search PubMed or Ovid Medline.&#10;Enter the name and number of publications (hits) from overall best search strategy for each database you have used." sqref="G26:H26">
      <formula1>0</formula1>
      <formula2>50000</formula2>
    </dataValidation>
    <dataValidation type="whole" allowBlank="1" showInputMessage="1" showErrorMessage="1" promptTitle="Number of hits" prompt="Number of publications (hits) from overall best search strategy for this database." sqref="I26:J26">
      <formula1>0</formula1>
      <formula2>50000</formula2>
    </dataValidation>
    <dataValidation allowBlank="1" showInputMessage="1" showErrorMessage="1" promptTitle="Primary search term (MESH)" prompt="Write in your key search terms for at least participant population, exposure and outcomes.  Comparison and time-frames may not be so useful for searching.&#10;Include relevant synonyms under each heading.&#10;Use MESH terms (from PubMed) if at all possible.&#10; " sqref="D18:D22"/>
    <dataValidation allowBlank="1" showInputMessage="1" showErrorMessage="1" promptTitle="Evidence selected" prompt="Enter the full citation of the publication you have selected to evaluate." sqref="A28:J28"/>
    <dataValidation type="whole" allowBlank="1" showInputMessage="1" showErrorMessage="1" promptTitle="Number of hits" prompt="Number of publications (hits) from overall best search strategy from other secondary sources." sqref="E26:F26">
      <formula1>0</formula1>
      <formula2>50000</formula2>
    </dataValidation>
    <dataValidation allowBlank="1" showInputMessage="1" showErrorMessage="1" promptTitle="CATMaker's email address" prompt="We encourage sharing of CATs.  &#10;An email address will facilitate feedback." sqref="G6:J6"/>
    <dataValidation allowBlank="1" showInputMessage="1" showErrorMessage="1" promptTitle="CATMaker's name &amp; date" prompt="Enter your name - i.e. the name of the person making this form and the date you made the CAT" sqref="D6:E6"/>
    <dataValidation allowBlank="1" showInputMessage="1" showErrorMessage="1" promptTitle="Filters &amp; limits" prompt="PubMed clinical queries has filters (eg study type) that can be used to help focus your search. Medline uses limits (eg age, English language, years) " sqref="F23 B23:D23 H23:I23"/>
    <dataValidation allowBlank="1" showInputMessage="1" showErrorMessage="1" promptTitle="Synonym 1" prompt="Write in your key search terms for at least participant population, exposure and outcomes.  Comparison and time-frames may not be so useful for searching.&#10;Include relevant synonyms under each heading." sqref="F18:F22"/>
    <dataValidation allowBlank="1" showInputMessage="1" showErrorMessage="1" promptTitle="Synonym 2" prompt="Write in your key search terms for at least participant population, exposure and outcomes.  Comparison and time-frames may not be so useful for searching.&#10;Include relevant synonyms under each heading." sqref="H18:H22 I18:I21"/>
    <dataValidation allowBlank="1" showErrorMessage="1" promptTitle="PECO terms" prompt="consider terms in each of the PECO categories, Time is not typically used as a search term.  Consider truncating each word and adding an '*' e.g. child* rather than children" sqref="A15:F15"/>
  </dataValidations>
  <hyperlinks>
    <hyperlink ref="D4" r:id="rId1" display="www.epiq.co.nz"/>
    <hyperlink ref="I31" r:id="rId2" display="rt.jackson@auckland.ac.nz"/>
  </hyperlinks>
  <printOptions horizontalCentered="1"/>
  <pageMargins left="0.511811023622047" right="0.433070866141732" top="0.56" bottom="0.590551181102362" header="0.34" footer="0.393700787401575"/>
  <pageSetup fitToHeight="1" fitToWidth="1" horizontalDpi="600" verticalDpi="600" orientation="portrait" paperSize="9" scale="64"/>
  <headerFooter alignWithMargins="0">
    <oddFooter xml:space="preserve">&amp;L&amp;8&amp;F, &amp;A
&amp;D&amp;R&amp;8Downloadable from  www.epiq.co.nz
Copyright © 2004 Rod Jackson, University of Auckland </oddFooter>
  </headerFooter>
  <drawing r:id="rId5"/>
  <legacyDrawing r:id="rId4"/>
</worksheet>
</file>

<file path=xl/worksheets/sheet3.xml><?xml version="1.0" encoding="utf-8"?>
<worksheet xmlns="http://schemas.openxmlformats.org/spreadsheetml/2006/main" xmlns:r="http://schemas.openxmlformats.org/officeDocument/2006/relationships">
  <sheetPr codeName="Sheet1">
    <pageSetUpPr fitToPage="1"/>
  </sheetPr>
  <dimension ref="A1:AB82"/>
  <sheetViews>
    <sheetView showGridLines="0" zoomScalePageLayoutView="0" workbookViewId="0" topLeftCell="A1">
      <selection activeCell="H38" sqref="H38"/>
    </sheetView>
  </sheetViews>
  <sheetFormatPr defaultColWidth="9.140625" defaultRowHeight="12.75"/>
  <cols>
    <col min="1" max="1" width="3.7109375" style="2" customWidth="1"/>
    <col min="2" max="2" width="2.28125" style="2" customWidth="1"/>
    <col min="3" max="3" width="14.421875" style="2" customWidth="1"/>
    <col min="4" max="4" width="8.8515625" style="2" customWidth="1"/>
    <col min="5" max="5" width="1.421875" style="2" customWidth="1"/>
    <col min="6" max="10" width="5.8515625" style="2" customWidth="1"/>
    <col min="11" max="11" width="7.00390625" style="2" customWidth="1"/>
    <col min="12" max="17" width="6.00390625" style="2" customWidth="1"/>
    <col min="18" max="20" width="5.421875" style="2" customWidth="1"/>
    <col min="21" max="21" width="1.421875" style="2" customWidth="1"/>
    <col min="22" max="22" width="12.8515625" style="2" customWidth="1"/>
    <col min="23" max="24" width="12.421875" style="2" bestFit="1" customWidth="1"/>
    <col min="25" max="16384" width="9.140625" style="2" customWidth="1"/>
  </cols>
  <sheetData>
    <row r="1" spans="1:20" ht="18.75" customHeight="1">
      <c r="A1" s="126"/>
      <c r="B1" s="127"/>
      <c r="C1" s="127"/>
      <c r="D1" s="127"/>
      <c r="E1" s="127"/>
      <c r="F1" s="127"/>
      <c r="G1" s="127"/>
      <c r="H1" s="127"/>
      <c r="I1" s="127"/>
      <c r="J1" s="218" t="str">
        <f>Page1!F2</f>
        <v>Intervention Studies</v>
      </c>
      <c r="K1" s="127"/>
      <c r="L1" s="127"/>
      <c r="M1" s="127"/>
      <c r="N1" s="127"/>
      <c r="O1" s="127"/>
      <c r="P1" s="127"/>
      <c r="Q1" s="127"/>
      <c r="R1" s="127"/>
      <c r="S1" s="127"/>
      <c r="T1" s="128"/>
    </row>
    <row r="2" spans="1:28" ht="18.75" customHeight="1">
      <c r="A2" s="113" t="s">
        <v>177</v>
      </c>
      <c r="B2" s="108"/>
      <c r="C2" s="108"/>
      <c r="D2" s="108"/>
      <c r="E2" s="108"/>
      <c r="F2" s="108"/>
      <c r="G2" s="108"/>
      <c r="H2" s="108"/>
      <c r="I2" s="108"/>
      <c r="J2" s="108"/>
      <c r="K2" s="108"/>
      <c r="L2" s="108"/>
      <c r="M2" s="108"/>
      <c r="N2" s="108"/>
      <c r="O2" s="108"/>
      <c r="P2" s="108"/>
      <c r="Q2" s="108"/>
      <c r="R2" s="108"/>
      <c r="S2" s="108"/>
      <c r="T2" s="109"/>
      <c r="U2" s="10"/>
      <c r="V2" s="71"/>
      <c r="W2" s="71"/>
      <c r="X2" s="71"/>
      <c r="Y2" s="71"/>
      <c r="Z2" s="71"/>
      <c r="AA2" s="71"/>
      <c r="AB2" s="71"/>
    </row>
    <row r="3" spans="1:28" ht="18.75" customHeight="1">
      <c r="A3" s="110"/>
      <c r="B3" s="111" t="s">
        <v>32</v>
      </c>
      <c r="C3" s="111"/>
      <c r="D3" s="111"/>
      <c r="E3" s="111"/>
      <c r="F3" s="111"/>
      <c r="G3" s="111"/>
      <c r="H3" s="111"/>
      <c r="I3" s="111"/>
      <c r="J3" s="111"/>
      <c r="K3" s="111"/>
      <c r="L3" s="111"/>
      <c r="M3" s="111"/>
      <c r="N3" s="111"/>
      <c r="O3" s="111"/>
      <c r="P3" s="111"/>
      <c r="Q3" s="111"/>
      <c r="R3" s="111"/>
      <c r="S3" s="111"/>
      <c r="T3" s="112"/>
      <c r="U3" s="10"/>
      <c r="V3" s="71"/>
      <c r="W3" s="71"/>
      <c r="X3" s="71"/>
      <c r="Y3" s="71"/>
      <c r="Z3" s="71"/>
      <c r="AA3" s="71"/>
      <c r="AB3" s="71"/>
    </row>
    <row r="4" spans="1:28" s="80" customFormat="1" ht="27" customHeight="1">
      <c r="A4" s="130"/>
      <c r="B4" s="519" t="s">
        <v>61</v>
      </c>
      <c r="C4" s="496"/>
      <c r="D4" s="440"/>
      <c r="E4" s="452"/>
      <c r="F4" s="495" t="s">
        <v>4</v>
      </c>
      <c r="G4" s="496"/>
      <c r="H4" s="520"/>
      <c r="I4" s="521"/>
      <c r="J4" s="495" t="s">
        <v>136</v>
      </c>
      <c r="K4" s="496"/>
      <c r="L4" s="516"/>
      <c r="M4" s="517"/>
      <c r="N4" s="517"/>
      <c r="O4" s="517"/>
      <c r="P4" s="517"/>
      <c r="Q4" s="517"/>
      <c r="R4" s="517"/>
      <c r="S4" s="517"/>
      <c r="T4" s="518"/>
      <c r="U4" s="79"/>
      <c r="V4" s="71"/>
      <c r="W4" s="71"/>
      <c r="X4" s="71"/>
      <c r="Y4" s="71"/>
      <c r="Z4" s="71"/>
      <c r="AA4" s="71"/>
      <c r="AB4" s="71"/>
    </row>
    <row r="5" spans="1:28" ht="17.25" customHeight="1">
      <c r="A5" s="523" t="s">
        <v>57</v>
      </c>
      <c r="B5" s="175"/>
      <c r="C5" s="161"/>
      <c r="D5" s="176"/>
      <c r="E5" s="20"/>
      <c r="F5" s="43" t="s">
        <v>183</v>
      </c>
      <c r="G5" s="20"/>
      <c r="H5" s="20"/>
      <c r="I5" s="20"/>
      <c r="J5" s="69"/>
      <c r="K5" s="69"/>
      <c r="L5" s="532" t="s">
        <v>200</v>
      </c>
      <c r="M5" s="570"/>
      <c r="N5" s="505"/>
      <c r="O5" s="505"/>
      <c r="P5" s="505"/>
      <c r="Q5" s="505"/>
      <c r="R5" s="505"/>
      <c r="S5" s="505"/>
      <c r="T5" s="506"/>
      <c r="U5" s="10"/>
      <c r="V5" s="71"/>
      <c r="W5" s="71"/>
      <c r="X5" s="71"/>
      <c r="Y5" s="71"/>
      <c r="Z5" s="71"/>
      <c r="AA5" s="71"/>
      <c r="AB5" s="71"/>
    </row>
    <row r="6" spans="1:28" ht="20.25" customHeight="1">
      <c r="A6" s="525"/>
      <c r="B6" s="177"/>
      <c r="C6" s="565" t="s">
        <v>113</v>
      </c>
      <c r="D6" s="565"/>
      <c r="E6" s="43"/>
      <c r="G6" s="370" t="s">
        <v>200</v>
      </c>
      <c r="I6" s="71"/>
      <c r="J6" s="71"/>
      <c r="L6" s="528"/>
      <c r="M6" s="529"/>
      <c r="N6" s="503"/>
      <c r="O6" s="503"/>
      <c r="P6" s="503"/>
      <c r="Q6" s="503"/>
      <c r="R6" s="503"/>
      <c r="S6" s="503"/>
      <c r="T6" s="504"/>
      <c r="U6" s="10"/>
      <c r="V6" s="71"/>
      <c r="W6" s="71"/>
      <c r="X6" s="71"/>
      <c r="Y6" s="71"/>
      <c r="Z6" s="71"/>
      <c r="AA6" s="71"/>
      <c r="AB6" s="71"/>
    </row>
    <row r="7" spans="1:28" ht="9.75" customHeight="1">
      <c r="A7" s="525"/>
      <c r="B7" s="177"/>
      <c r="C7" s="565"/>
      <c r="D7" s="565"/>
      <c r="E7" s="43"/>
      <c r="F7" s="43"/>
      <c r="L7" s="528"/>
      <c r="M7" s="529"/>
      <c r="N7" s="503"/>
      <c r="O7" s="503"/>
      <c r="P7" s="503"/>
      <c r="Q7" s="503"/>
      <c r="R7" s="503"/>
      <c r="S7" s="503"/>
      <c r="T7" s="504"/>
      <c r="U7" s="10"/>
      <c r="V7" s="71"/>
      <c r="W7" s="71"/>
      <c r="X7" s="71"/>
      <c r="Y7" s="71"/>
      <c r="Z7" s="71"/>
      <c r="AA7" s="71"/>
      <c r="AB7" s="71"/>
    </row>
    <row r="8" spans="1:28" ht="12.75" customHeight="1" thickBot="1">
      <c r="A8" s="525"/>
      <c r="B8" s="177"/>
      <c r="C8" s="177"/>
      <c r="D8" s="177"/>
      <c r="E8" s="43"/>
      <c r="F8" s="43"/>
      <c r="G8" s="253" t="s">
        <v>182</v>
      </c>
      <c r="H8" s="70"/>
      <c r="I8" s="4"/>
      <c r="L8" s="528" t="s">
        <v>191</v>
      </c>
      <c r="M8" s="529"/>
      <c r="N8" s="503"/>
      <c r="O8" s="503"/>
      <c r="P8" s="503"/>
      <c r="Q8" s="503"/>
      <c r="R8" s="503"/>
      <c r="S8" s="503"/>
      <c r="T8" s="504"/>
      <c r="U8" s="10"/>
      <c r="Y8" s="71"/>
      <c r="Z8" s="71"/>
      <c r="AA8" s="71"/>
      <c r="AB8" s="71"/>
    </row>
    <row r="9" spans="1:28" ht="12.75" customHeight="1">
      <c r="A9" s="525"/>
      <c r="B9" s="178"/>
      <c r="C9" s="177"/>
      <c r="D9" s="177"/>
      <c r="E9" s="43"/>
      <c r="F9" s="43"/>
      <c r="G9" s="568"/>
      <c r="H9" s="569"/>
      <c r="I9" s="569"/>
      <c r="J9" s="569"/>
      <c r="L9" s="528"/>
      <c r="M9" s="529"/>
      <c r="N9" s="503"/>
      <c r="O9" s="503"/>
      <c r="P9" s="503"/>
      <c r="Q9" s="503"/>
      <c r="R9" s="503"/>
      <c r="S9" s="503"/>
      <c r="T9" s="504"/>
      <c r="U9" s="3"/>
      <c r="V9" s="195" t="s">
        <v>41</v>
      </c>
      <c r="W9" s="196"/>
      <c r="X9" s="197"/>
      <c r="Y9" s="71"/>
      <c r="Z9" s="71"/>
      <c r="AA9" s="71"/>
      <c r="AB9" s="71"/>
    </row>
    <row r="10" spans="1:28" ht="12.75" customHeight="1">
      <c r="A10" s="525"/>
      <c r="B10" s="177"/>
      <c r="C10" s="177"/>
      <c r="D10" s="177"/>
      <c r="E10" s="43"/>
      <c r="F10" s="43"/>
      <c r="H10" s="373" t="s">
        <v>180</v>
      </c>
      <c r="I10" s="374"/>
      <c r="J10" s="4"/>
      <c r="L10" s="528"/>
      <c r="M10" s="529"/>
      <c r="N10" s="503"/>
      <c r="O10" s="503"/>
      <c r="P10" s="503"/>
      <c r="Q10" s="503"/>
      <c r="R10" s="503"/>
      <c r="S10" s="503"/>
      <c r="T10" s="504"/>
      <c r="U10" s="3"/>
      <c r="V10" s="476" t="s">
        <v>195</v>
      </c>
      <c r="W10" s="477"/>
      <c r="X10" s="478"/>
      <c r="Y10" s="71"/>
      <c r="Z10" s="71"/>
      <c r="AA10" s="71"/>
      <c r="AB10" s="71"/>
    </row>
    <row r="11" spans="1:28" ht="14.25" customHeight="1">
      <c r="A11" s="525"/>
      <c r="B11" s="178"/>
      <c r="C11" s="177"/>
      <c r="D11" s="177"/>
      <c r="E11" s="42"/>
      <c r="F11" s="42"/>
      <c r="H11" s="371" t="s">
        <v>181</v>
      </c>
      <c r="I11" s="372"/>
      <c r="J11" s="4"/>
      <c r="L11" s="528"/>
      <c r="M11" s="529"/>
      <c r="N11" s="503"/>
      <c r="O11" s="503"/>
      <c r="P11" s="503"/>
      <c r="Q11" s="503"/>
      <c r="R11" s="503"/>
      <c r="S11" s="503"/>
      <c r="T11" s="504"/>
      <c r="U11" s="3"/>
      <c r="V11" s="476"/>
      <c r="W11" s="477"/>
      <c r="X11" s="478"/>
      <c r="Y11" s="71"/>
      <c r="Z11" s="71"/>
      <c r="AA11" s="71"/>
      <c r="AB11" s="71"/>
    </row>
    <row r="12" spans="1:28" ht="12.75" customHeight="1">
      <c r="A12" s="525"/>
      <c r="B12" s="178"/>
      <c r="C12" s="178"/>
      <c r="D12" s="178"/>
      <c r="E12" s="158"/>
      <c r="F12" s="158"/>
      <c r="H12" s="485"/>
      <c r="I12" s="485"/>
      <c r="L12" s="528"/>
      <c r="M12" s="529"/>
      <c r="N12" s="503"/>
      <c r="O12" s="503"/>
      <c r="P12" s="503"/>
      <c r="Q12" s="503"/>
      <c r="R12" s="503"/>
      <c r="S12" s="503"/>
      <c r="T12" s="504"/>
      <c r="U12" s="3"/>
      <c r="V12" s="476"/>
      <c r="W12" s="477"/>
      <c r="X12" s="478"/>
      <c r="Y12" s="71"/>
      <c r="Z12" s="71"/>
      <c r="AA12" s="71"/>
      <c r="AB12" s="71"/>
    </row>
    <row r="13" spans="1:28" ht="12.75" customHeight="1">
      <c r="A13" s="525"/>
      <c r="B13" s="178"/>
      <c r="C13" s="178"/>
      <c r="D13" s="178"/>
      <c r="L13" s="528"/>
      <c r="M13" s="529"/>
      <c r="N13" s="503"/>
      <c r="O13" s="503"/>
      <c r="P13" s="503"/>
      <c r="Q13" s="503"/>
      <c r="R13" s="503"/>
      <c r="S13" s="503"/>
      <c r="T13" s="504"/>
      <c r="U13" s="3"/>
      <c r="V13" s="479" t="s">
        <v>102</v>
      </c>
      <c r="W13" s="480"/>
      <c r="X13" s="481"/>
      <c r="Y13" s="71"/>
      <c r="Z13" s="71"/>
      <c r="AA13" s="71"/>
      <c r="AB13" s="71"/>
    </row>
    <row r="14" spans="1:24" ht="12.75" customHeight="1">
      <c r="A14" s="525"/>
      <c r="B14" s="5"/>
      <c r="C14" s="5"/>
      <c r="D14" s="5"/>
      <c r="L14" s="528" t="s">
        <v>73</v>
      </c>
      <c r="M14" s="529"/>
      <c r="N14" s="503"/>
      <c r="O14" s="503"/>
      <c r="P14" s="503"/>
      <c r="Q14" s="503"/>
      <c r="R14" s="503"/>
      <c r="S14" s="503"/>
      <c r="T14" s="504"/>
      <c r="U14" s="3"/>
      <c r="V14" s="479"/>
      <c r="W14" s="480"/>
      <c r="X14" s="481"/>
    </row>
    <row r="15" spans="1:24" ht="12.75" customHeight="1" thickBot="1">
      <c r="A15" s="525"/>
      <c r="B15" s="81"/>
      <c r="C15" s="81"/>
      <c r="D15" s="6"/>
      <c r="L15" s="528"/>
      <c r="M15" s="529"/>
      <c r="N15" s="503"/>
      <c r="O15" s="503"/>
      <c r="P15" s="503"/>
      <c r="Q15" s="503"/>
      <c r="R15" s="503"/>
      <c r="S15" s="503"/>
      <c r="T15" s="504"/>
      <c r="U15" s="3"/>
      <c r="V15" s="482"/>
      <c r="W15" s="483"/>
      <c r="X15" s="484"/>
    </row>
    <row r="16" spans="1:24" ht="12.75" customHeight="1">
      <c r="A16" s="525"/>
      <c r="B16" s="81"/>
      <c r="C16" s="81"/>
      <c r="D16" s="6"/>
      <c r="L16" s="528"/>
      <c r="M16" s="529"/>
      <c r="N16" s="503"/>
      <c r="O16" s="503"/>
      <c r="P16" s="503"/>
      <c r="Q16" s="503"/>
      <c r="R16" s="503"/>
      <c r="S16" s="503"/>
      <c r="T16" s="504"/>
      <c r="U16" s="3"/>
      <c r="V16" s="486" t="s">
        <v>31</v>
      </c>
      <c r="W16" s="487"/>
      <c r="X16" s="488"/>
    </row>
    <row r="17" spans="1:24" ht="12.75" customHeight="1">
      <c r="A17" s="527"/>
      <c r="B17" s="10"/>
      <c r="C17" s="10"/>
      <c r="L17" s="530"/>
      <c r="M17" s="531"/>
      <c r="N17" s="511"/>
      <c r="O17" s="511"/>
      <c r="P17" s="511"/>
      <c r="Q17" s="511"/>
      <c r="R17" s="511"/>
      <c r="S17" s="511"/>
      <c r="T17" s="512"/>
      <c r="U17" s="3"/>
      <c r="V17" s="489"/>
      <c r="W17" s="490"/>
      <c r="X17" s="491"/>
    </row>
    <row r="18" spans="1:24" ht="12.75" customHeight="1">
      <c r="A18" s="523" t="s">
        <v>52</v>
      </c>
      <c r="B18" s="78"/>
      <c r="C18" s="75"/>
      <c r="D18" s="75"/>
      <c r="E18" s="75"/>
      <c r="F18" s="75"/>
      <c r="G18" s="75"/>
      <c r="H18" s="75"/>
      <c r="I18" s="146"/>
      <c r="J18" s="75"/>
      <c r="K18" s="76"/>
      <c r="L18" s="532" t="s">
        <v>160</v>
      </c>
      <c r="M18" s="533"/>
      <c r="N18" s="513" t="s">
        <v>0</v>
      </c>
      <c r="O18" s="505"/>
      <c r="P18" s="505"/>
      <c r="Q18" s="505"/>
      <c r="R18" s="505"/>
      <c r="S18" s="505"/>
      <c r="T18" s="506"/>
      <c r="U18" s="10"/>
      <c r="V18" s="489"/>
      <c r="W18" s="490"/>
      <c r="X18" s="491"/>
    </row>
    <row r="19" spans="1:24" ht="12.75" customHeight="1">
      <c r="A19" s="524"/>
      <c r="B19" s="74"/>
      <c r="C19" s="15"/>
      <c r="D19" s="72"/>
      <c r="E19" s="72"/>
      <c r="F19" s="73"/>
      <c r="G19" s="72"/>
      <c r="H19" s="82" t="s">
        <v>135</v>
      </c>
      <c r="I19" s="83" t="s">
        <v>91</v>
      </c>
      <c r="J19" s="10"/>
      <c r="K19" s="77"/>
      <c r="L19" s="528"/>
      <c r="M19" s="529"/>
      <c r="N19" s="509"/>
      <c r="O19" s="509"/>
      <c r="P19" s="509"/>
      <c r="Q19" s="509"/>
      <c r="R19" s="509"/>
      <c r="S19" s="509"/>
      <c r="T19" s="510"/>
      <c r="U19" s="3"/>
      <c r="V19" s="489"/>
      <c r="W19" s="490"/>
      <c r="X19" s="491"/>
    </row>
    <row r="20" spans="1:24" ht="12.75" customHeight="1">
      <c r="A20" s="524"/>
      <c r="B20" s="3"/>
      <c r="C20" s="10"/>
      <c r="D20" s="10"/>
      <c r="E20" s="10"/>
      <c r="F20" s="10"/>
      <c r="G20" s="10"/>
      <c r="H20" s="44" t="s">
        <v>128</v>
      </c>
      <c r="I20" s="47" t="s">
        <v>129</v>
      </c>
      <c r="J20" s="10"/>
      <c r="K20" s="77"/>
      <c r="L20" s="528"/>
      <c r="M20" s="529"/>
      <c r="N20" s="503"/>
      <c r="O20" s="503"/>
      <c r="P20" s="503"/>
      <c r="Q20" s="503"/>
      <c r="R20" s="503"/>
      <c r="S20" s="503"/>
      <c r="T20" s="504"/>
      <c r="U20" s="3"/>
      <c r="V20" s="489"/>
      <c r="W20" s="490"/>
      <c r="X20" s="491"/>
    </row>
    <row r="21" spans="1:24" ht="12.75" customHeight="1">
      <c r="A21" s="524"/>
      <c r="B21" s="7"/>
      <c r="C21" s="7"/>
      <c r="E21" s="7"/>
      <c r="F21" s="7"/>
      <c r="G21" s="7"/>
      <c r="H21" s="44"/>
      <c r="I21" s="47"/>
      <c r="J21" s="7"/>
      <c r="K21" s="251"/>
      <c r="L21" s="514" t="s">
        <v>167</v>
      </c>
      <c r="M21" s="515"/>
      <c r="N21" s="503"/>
      <c r="O21" s="503"/>
      <c r="P21" s="503"/>
      <c r="Q21" s="503"/>
      <c r="R21" s="503"/>
      <c r="S21" s="503"/>
      <c r="T21" s="504"/>
      <c r="U21" s="3"/>
      <c r="V21" s="489"/>
      <c r="W21" s="490"/>
      <c r="X21" s="491"/>
    </row>
    <row r="22" spans="1:24" ht="12.75" customHeight="1" thickBot="1">
      <c r="A22" s="524"/>
      <c r="B22" s="7" t="s">
        <v>165</v>
      </c>
      <c r="C22" s="7"/>
      <c r="E22" s="7"/>
      <c r="F22" s="7"/>
      <c r="G22" s="7"/>
      <c r="H22" s="151"/>
      <c r="I22" s="52"/>
      <c r="J22" s="9">
        <f>egin+cgin</f>
        <v>0</v>
      </c>
      <c r="K22" s="251">
        <f>egin*teg+cgin*tcg</f>
        <v>0</v>
      </c>
      <c r="L22" s="514"/>
      <c r="M22" s="515"/>
      <c r="N22" s="503"/>
      <c r="O22" s="503"/>
      <c r="P22" s="503"/>
      <c r="Q22" s="503"/>
      <c r="R22" s="503"/>
      <c r="S22" s="503"/>
      <c r="T22" s="504"/>
      <c r="U22" s="3"/>
      <c r="V22" s="492"/>
      <c r="W22" s="493"/>
      <c r="X22" s="494"/>
    </row>
    <row r="23" spans="1:21" ht="12.75" customHeight="1" thickBot="1">
      <c r="A23" s="524"/>
      <c r="B23" s="10"/>
      <c r="C23" s="10"/>
      <c r="D23" s="10"/>
      <c r="E23" s="10"/>
      <c r="I23" s="156"/>
      <c r="K23" s="251"/>
      <c r="L23" s="514"/>
      <c r="M23" s="515"/>
      <c r="N23" s="503"/>
      <c r="O23" s="503"/>
      <c r="P23" s="503"/>
      <c r="Q23" s="503"/>
      <c r="R23" s="503"/>
      <c r="S23" s="503"/>
      <c r="T23" s="504"/>
      <c r="U23" s="3"/>
    </row>
    <row r="24" spans="1:24" ht="12.75" customHeight="1">
      <c r="A24" s="524"/>
      <c r="B24" s="11" t="s">
        <v>164</v>
      </c>
      <c r="C24" s="11"/>
      <c r="D24" s="10"/>
      <c r="E24" s="10"/>
      <c r="I24" s="1"/>
      <c r="K24" s="251"/>
      <c r="L24" s="514"/>
      <c r="M24" s="515"/>
      <c r="N24" s="503"/>
      <c r="O24" s="503"/>
      <c r="P24" s="503"/>
      <c r="Q24" s="503"/>
      <c r="R24" s="503"/>
      <c r="S24" s="503"/>
      <c r="T24" s="504"/>
      <c r="U24" s="3"/>
      <c r="V24" s="486" t="s">
        <v>71</v>
      </c>
      <c r="W24" s="487"/>
      <c r="X24" s="488"/>
    </row>
    <row r="25" spans="1:24" ht="12.75" customHeight="1">
      <c r="A25" s="524"/>
      <c r="B25" s="10"/>
      <c r="C25" s="10"/>
      <c r="E25" s="10"/>
      <c r="F25" s="12" t="s">
        <v>53</v>
      </c>
      <c r="H25" s="151"/>
      <c r="I25" s="152"/>
      <c r="K25" s="251"/>
      <c r="L25" s="514"/>
      <c r="M25" s="515"/>
      <c r="N25" s="503"/>
      <c r="O25" s="503"/>
      <c r="P25" s="503"/>
      <c r="Q25" s="503"/>
      <c r="R25" s="503"/>
      <c r="S25" s="503"/>
      <c r="T25" s="504"/>
      <c r="U25" s="3"/>
      <c r="V25" s="489"/>
      <c r="W25" s="490"/>
      <c r="X25" s="491"/>
    </row>
    <row r="26" spans="1:24" ht="12.75" customHeight="1" thickBot="1">
      <c r="A26" s="524"/>
      <c r="B26" s="10"/>
      <c r="C26" s="10"/>
      <c r="D26" s="10"/>
      <c r="E26" s="10"/>
      <c r="I26" s="1"/>
      <c r="K26" s="251"/>
      <c r="L26" s="514"/>
      <c r="M26" s="515"/>
      <c r="N26" s="503"/>
      <c r="O26" s="503"/>
      <c r="P26" s="503"/>
      <c r="Q26" s="503"/>
      <c r="R26" s="503"/>
      <c r="S26" s="503"/>
      <c r="T26" s="504"/>
      <c r="U26" s="3"/>
      <c r="V26" s="492"/>
      <c r="W26" s="493"/>
      <c r="X26" s="494"/>
    </row>
    <row r="27" spans="1:21" ht="12.75" customHeight="1">
      <c r="A27" s="524"/>
      <c r="B27" s="10"/>
      <c r="C27" s="10"/>
      <c r="D27" s="10"/>
      <c r="E27" s="10"/>
      <c r="I27" s="1"/>
      <c r="K27" s="251"/>
      <c r="L27" s="514"/>
      <c r="M27" s="515"/>
      <c r="N27" s="503"/>
      <c r="O27" s="503"/>
      <c r="P27" s="503"/>
      <c r="Q27" s="503"/>
      <c r="R27" s="503"/>
      <c r="S27" s="503"/>
      <c r="T27" s="504"/>
      <c r="U27" s="3"/>
    </row>
    <row r="28" spans="1:21" ht="12.75" customHeight="1" thickBot="1">
      <c r="A28" s="524"/>
      <c r="B28" s="10"/>
      <c r="C28" s="10"/>
      <c r="D28" s="10"/>
      <c r="E28" s="10"/>
      <c r="F28" s="13" t="s">
        <v>161</v>
      </c>
      <c r="H28" s="151"/>
      <c r="I28" s="276"/>
      <c r="K28" s="251">
        <f>egf*teg+cgf*tcg</f>
        <v>0</v>
      </c>
      <c r="L28" s="514" t="s">
        <v>168</v>
      </c>
      <c r="M28" s="515"/>
      <c r="N28" s="503"/>
      <c r="O28" s="503"/>
      <c r="P28" s="503"/>
      <c r="Q28" s="503"/>
      <c r="R28" s="503"/>
      <c r="S28" s="503"/>
      <c r="T28" s="504"/>
      <c r="U28" s="3"/>
    </row>
    <row r="29" spans="1:24" ht="12.75" customHeight="1">
      <c r="A29" s="524"/>
      <c r="B29" s="10"/>
      <c r="C29" s="10"/>
      <c r="D29" s="10"/>
      <c r="E29" s="10"/>
      <c r="H29" s="153"/>
      <c r="I29" s="1"/>
      <c r="K29" s="251"/>
      <c r="L29" s="514"/>
      <c r="M29" s="515"/>
      <c r="N29" s="503"/>
      <c r="O29" s="503"/>
      <c r="P29" s="503"/>
      <c r="Q29" s="503"/>
      <c r="R29" s="503"/>
      <c r="S29" s="503"/>
      <c r="T29" s="504"/>
      <c r="U29" s="3"/>
      <c r="V29" s="612" t="s">
        <v>5</v>
      </c>
      <c r="W29" s="613"/>
      <c r="X29" s="614"/>
    </row>
    <row r="30" spans="1:24" ht="12.75" customHeight="1">
      <c r="A30" s="524"/>
      <c r="B30" s="10"/>
      <c r="C30" s="10"/>
      <c r="D30" s="10"/>
      <c r="E30" s="10"/>
      <c r="I30" s="1"/>
      <c r="K30" s="251"/>
      <c r="L30" s="514"/>
      <c r="M30" s="515"/>
      <c r="N30" s="503"/>
      <c r="O30" s="503"/>
      <c r="P30" s="503"/>
      <c r="Q30" s="503"/>
      <c r="R30" s="503"/>
      <c r="S30" s="503"/>
      <c r="T30" s="504"/>
      <c r="U30" s="3"/>
      <c r="V30" s="615"/>
      <c r="W30" s="616"/>
      <c r="X30" s="617"/>
    </row>
    <row r="31" spans="1:24" ht="12.75" customHeight="1">
      <c r="A31" s="524"/>
      <c r="B31" s="10"/>
      <c r="C31" s="10"/>
      <c r="E31" s="10"/>
      <c r="F31" s="12" t="s">
        <v>196</v>
      </c>
      <c r="H31" s="151"/>
      <c r="I31" s="152"/>
      <c r="K31" s="251"/>
      <c r="L31" s="514"/>
      <c r="M31" s="515"/>
      <c r="N31" s="503"/>
      <c r="O31" s="503"/>
      <c r="P31" s="503"/>
      <c r="Q31" s="503"/>
      <c r="R31" s="503"/>
      <c r="S31" s="503"/>
      <c r="T31" s="504"/>
      <c r="U31" s="3"/>
      <c r="V31" s="615"/>
      <c r="W31" s="616"/>
      <c r="X31" s="617"/>
    </row>
    <row r="32" spans="1:24" ht="12" customHeight="1" thickBot="1">
      <c r="A32" s="524"/>
      <c r="B32" s="10"/>
      <c r="C32" s="10"/>
      <c r="D32" s="10"/>
      <c r="E32" s="10"/>
      <c r="I32" s="1"/>
      <c r="K32" s="251"/>
      <c r="L32" s="514"/>
      <c r="M32" s="515"/>
      <c r="N32" s="503"/>
      <c r="O32" s="503"/>
      <c r="P32" s="503"/>
      <c r="Q32" s="503"/>
      <c r="R32" s="503"/>
      <c r="S32" s="503"/>
      <c r="T32" s="504"/>
      <c r="U32" s="3"/>
      <c r="V32" s="618"/>
      <c r="W32" s="619"/>
      <c r="X32" s="620"/>
    </row>
    <row r="33" spans="1:24" s="10" customFormat="1" ht="12.75" customHeight="1">
      <c r="A33" s="524"/>
      <c r="B33" s="74" t="s">
        <v>94</v>
      </c>
      <c r="D33" s="12"/>
      <c r="H33" s="207">
        <f>IF(egin&gt;0,(1-egf/egin),0)</f>
        <v>0</v>
      </c>
      <c r="I33" s="208">
        <f>IF(cgin&gt;0,(1-cgf/cgin),0)</f>
        <v>0</v>
      </c>
      <c r="J33" s="140"/>
      <c r="K33" s="160"/>
      <c r="L33" s="514"/>
      <c r="M33" s="515"/>
      <c r="N33" s="503"/>
      <c r="O33" s="503"/>
      <c r="P33" s="503"/>
      <c r="Q33" s="503"/>
      <c r="R33" s="503"/>
      <c r="S33" s="503"/>
      <c r="T33" s="504"/>
      <c r="U33" s="3"/>
      <c r="V33" s="2"/>
      <c r="W33" s="2"/>
      <c r="X33" s="2"/>
    </row>
    <row r="34" spans="1:21" ht="12.75" customHeight="1">
      <c r="A34" s="551"/>
      <c r="B34" s="136"/>
      <c r="C34" s="22"/>
      <c r="D34" s="137"/>
      <c r="E34" s="22"/>
      <c r="F34" s="22"/>
      <c r="G34" s="22"/>
      <c r="H34" s="138"/>
      <c r="I34" s="139"/>
      <c r="J34" s="8"/>
      <c r="K34" s="252"/>
      <c r="L34" s="566"/>
      <c r="M34" s="567"/>
      <c r="N34" s="507"/>
      <c r="O34" s="507"/>
      <c r="P34" s="507"/>
      <c r="Q34" s="507"/>
      <c r="R34" s="507"/>
      <c r="S34" s="507"/>
      <c r="T34" s="508"/>
      <c r="U34" s="3"/>
    </row>
    <row r="35" spans="1:21" ht="12.75" customHeight="1">
      <c r="A35" s="523" t="s">
        <v>125</v>
      </c>
      <c r="B35" s="11"/>
      <c r="C35" s="11" t="s">
        <v>40</v>
      </c>
      <c r="D35" s="12"/>
      <c r="E35" s="10"/>
      <c r="F35" s="10"/>
      <c r="G35" s="10"/>
      <c r="H35" s="4"/>
      <c r="I35" s="147"/>
      <c r="J35" s="10"/>
      <c r="K35" s="160"/>
      <c r="L35" s="534" t="s">
        <v>6</v>
      </c>
      <c r="M35" s="535"/>
      <c r="N35" s="621"/>
      <c r="O35" s="622"/>
      <c r="P35" s="622"/>
      <c r="Q35" s="622"/>
      <c r="R35" s="622"/>
      <c r="S35" s="622"/>
      <c r="T35" s="623"/>
      <c r="U35" s="3"/>
    </row>
    <row r="36" spans="1:21" ht="12.75" customHeight="1">
      <c r="A36" s="525"/>
      <c r="C36" s="171" t="s">
        <v>138</v>
      </c>
      <c r="D36" s="552"/>
      <c r="E36" s="552"/>
      <c r="F36" s="552"/>
      <c r="G36" s="66" t="s">
        <v>144</v>
      </c>
      <c r="I36" s="1"/>
      <c r="J36" s="67" t="s">
        <v>145</v>
      </c>
      <c r="K36" s="251"/>
      <c r="L36" s="536"/>
      <c r="M36" s="537"/>
      <c r="N36" s="624"/>
      <c r="O36" s="625"/>
      <c r="P36" s="625"/>
      <c r="Q36" s="625"/>
      <c r="R36" s="625"/>
      <c r="S36" s="625"/>
      <c r="T36" s="626"/>
      <c r="U36" s="3"/>
    </row>
    <row r="37" spans="1:21" ht="12.75" customHeight="1">
      <c r="A37" s="525"/>
      <c r="B37" s="10"/>
      <c r="D37" s="553"/>
      <c r="E37" s="553"/>
      <c r="F37" s="553"/>
      <c r="I37" s="1"/>
      <c r="K37" s="251"/>
      <c r="L37" s="536"/>
      <c r="M37" s="537"/>
      <c r="N37" s="624"/>
      <c r="O37" s="625"/>
      <c r="P37" s="625"/>
      <c r="Q37" s="625"/>
      <c r="R37" s="625"/>
      <c r="S37" s="625"/>
      <c r="T37" s="626"/>
      <c r="U37" s="3"/>
    </row>
    <row r="38" spans="1:24" ht="12.75" customHeight="1">
      <c r="A38" s="525"/>
      <c r="B38" s="10"/>
      <c r="C38" s="10"/>
      <c r="D38" s="10"/>
      <c r="F38" s="17" t="s">
        <v>143</v>
      </c>
      <c r="H38" s="151"/>
      <c r="I38" s="52"/>
      <c r="K38" s="251">
        <f>aeg*teg+bcg*tcg</f>
        <v>0</v>
      </c>
      <c r="L38" s="536"/>
      <c r="M38" s="537"/>
      <c r="N38" s="624"/>
      <c r="O38" s="625"/>
      <c r="P38" s="625"/>
      <c r="Q38" s="625"/>
      <c r="R38" s="625"/>
      <c r="S38" s="625"/>
      <c r="T38" s="626"/>
      <c r="U38" s="3"/>
      <c r="V38" s="10"/>
      <c r="W38" s="10"/>
      <c r="X38" s="10"/>
    </row>
    <row r="39" spans="1:21" ht="12.75" customHeight="1">
      <c r="A39" s="525"/>
      <c r="B39" s="10"/>
      <c r="C39" s="10"/>
      <c r="D39" s="10"/>
      <c r="E39" s="18"/>
      <c r="I39" s="156"/>
      <c r="K39" s="251"/>
      <c r="L39" s="536"/>
      <c r="M39" s="537"/>
      <c r="N39" s="624"/>
      <c r="O39" s="625"/>
      <c r="P39" s="625"/>
      <c r="Q39" s="625"/>
      <c r="R39" s="625"/>
      <c r="S39" s="625"/>
      <c r="T39" s="626"/>
      <c r="U39" s="3"/>
    </row>
    <row r="40" spans="1:21" ht="12.75" customHeight="1">
      <c r="A40" s="525"/>
      <c r="B40" s="10"/>
      <c r="C40" s="10"/>
      <c r="D40" s="10"/>
      <c r="E40" s="19"/>
      <c r="I40" s="1"/>
      <c r="K40" s="251"/>
      <c r="L40" s="536"/>
      <c r="M40" s="537"/>
      <c r="N40" s="624"/>
      <c r="O40" s="625"/>
      <c r="P40" s="625"/>
      <c r="Q40" s="625"/>
      <c r="R40" s="625"/>
      <c r="S40" s="625"/>
      <c r="T40" s="626"/>
      <c r="U40" s="3"/>
    </row>
    <row r="41" spans="1:24" s="10" customFormat="1" ht="12.75" customHeight="1">
      <c r="A41" s="525"/>
      <c r="F41" s="17" t="s">
        <v>130</v>
      </c>
      <c r="G41" s="12"/>
      <c r="H41" s="172"/>
      <c r="I41" s="173"/>
      <c r="K41" s="160">
        <f>allin-row1</f>
        <v>0</v>
      </c>
      <c r="L41" s="538" t="s">
        <v>7</v>
      </c>
      <c r="M41" s="539"/>
      <c r="N41" s="627"/>
      <c r="O41" s="628"/>
      <c r="P41" s="628"/>
      <c r="Q41" s="628"/>
      <c r="R41" s="628"/>
      <c r="S41" s="628"/>
      <c r="T41" s="629"/>
      <c r="U41" s="3"/>
      <c r="V41" s="2"/>
      <c r="W41" s="2"/>
      <c r="X41" s="2"/>
    </row>
    <row r="42" spans="1:21" ht="12.75" customHeight="1">
      <c r="A42" s="525"/>
      <c r="B42" s="10"/>
      <c r="C42" s="10"/>
      <c r="D42" s="10"/>
      <c r="E42" s="18"/>
      <c r="F42" s="10"/>
      <c r="G42" s="65" t="s">
        <v>150</v>
      </c>
      <c r="H42" s="153"/>
      <c r="I42" s="1"/>
      <c r="J42" s="68" t="s">
        <v>149</v>
      </c>
      <c r="K42" s="160"/>
      <c r="L42" s="536"/>
      <c r="M42" s="537"/>
      <c r="N42" s="624"/>
      <c r="O42" s="625"/>
      <c r="P42" s="625"/>
      <c r="Q42" s="625"/>
      <c r="R42" s="625"/>
      <c r="S42" s="625"/>
      <c r="T42" s="626"/>
      <c r="U42" s="3"/>
    </row>
    <row r="43" spans="1:25" ht="12.75" customHeight="1">
      <c r="A43" s="525"/>
      <c r="B43" s="10"/>
      <c r="C43" s="15" t="s">
        <v>54</v>
      </c>
      <c r="E43" s="194"/>
      <c r="F43" s="194"/>
      <c r="G43" s="65"/>
      <c r="H43" s="160">
        <f>egf-aeg-ceg</f>
        <v>0</v>
      </c>
      <c r="I43" s="259">
        <f>cgf-bcg-ccg</f>
        <v>0</v>
      </c>
      <c r="J43" s="68"/>
      <c r="K43" s="160"/>
      <c r="L43" s="536"/>
      <c r="M43" s="537"/>
      <c r="N43" s="624"/>
      <c r="O43" s="625"/>
      <c r="P43" s="625"/>
      <c r="Q43" s="625"/>
      <c r="R43" s="625"/>
      <c r="S43" s="625"/>
      <c r="T43" s="626"/>
      <c r="U43" s="3"/>
      <c r="Y43" s="209"/>
    </row>
    <row r="44" spans="1:21" ht="12.75" customHeight="1">
      <c r="A44" s="525"/>
      <c r="B44" s="10"/>
      <c r="C44" s="13" t="s">
        <v>69</v>
      </c>
      <c r="D44" s="552"/>
      <c r="E44" s="552"/>
      <c r="F44" s="552"/>
      <c r="G44" s="65"/>
      <c r="H44" s="10"/>
      <c r="I44" s="1"/>
      <c r="J44" s="68"/>
      <c r="K44" s="10"/>
      <c r="L44" s="536"/>
      <c r="M44" s="537"/>
      <c r="N44" s="624"/>
      <c r="O44" s="625"/>
      <c r="P44" s="625"/>
      <c r="Q44" s="625"/>
      <c r="R44" s="625"/>
      <c r="S44" s="625"/>
      <c r="T44" s="626"/>
      <c r="U44" s="3"/>
    </row>
    <row r="45" spans="1:23" ht="12.75" customHeight="1">
      <c r="A45" s="525"/>
      <c r="B45" s="10"/>
      <c r="D45" s="553"/>
      <c r="E45" s="553"/>
      <c r="F45" s="553"/>
      <c r="G45" s="10"/>
      <c r="H45" s="10"/>
      <c r="I45" s="1"/>
      <c r="J45" s="10"/>
      <c r="K45" s="10"/>
      <c r="L45" s="540"/>
      <c r="M45" s="541"/>
      <c r="N45" s="630"/>
      <c r="O45" s="631"/>
      <c r="P45" s="631"/>
      <c r="Q45" s="631"/>
      <c r="R45" s="631"/>
      <c r="S45" s="631"/>
      <c r="T45" s="632"/>
      <c r="U45" s="3"/>
      <c r="W45" s="254"/>
    </row>
    <row r="46" spans="1:21" ht="12.75" customHeight="1">
      <c r="A46" s="525"/>
      <c r="B46" s="10"/>
      <c r="C46" s="10"/>
      <c r="D46" s="15"/>
      <c r="F46" s="17" t="s">
        <v>55</v>
      </c>
      <c r="G46" s="10"/>
      <c r="H46" s="354"/>
      <c r="I46" s="155"/>
      <c r="J46" s="20"/>
      <c r="K46" s="10"/>
      <c r="L46" s="542" t="s">
        <v>8</v>
      </c>
      <c r="M46" s="543"/>
      <c r="N46" s="624"/>
      <c r="O46" s="625"/>
      <c r="P46" s="625"/>
      <c r="Q46" s="625"/>
      <c r="R46" s="625"/>
      <c r="S46" s="625"/>
      <c r="T46" s="626"/>
      <c r="U46" s="3"/>
    </row>
    <row r="47" spans="1:22" ht="12.75" customHeight="1">
      <c r="A47" s="525"/>
      <c r="B47" s="10"/>
      <c r="C47" s="10"/>
      <c r="D47" s="15"/>
      <c r="F47" s="17" t="s">
        <v>134</v>
      </c>
      <c r="G47" s="10"/>
      <c r="H47" s="154"/>
      <c r="I47" s="157"/>
      <c r="J47" s="20"/>
      <c r="K47" s="10"/>
      <c r="L47" s="542"/>
      <c r="M47" s="543"/>
      <c r="N47" s="624"/>
      <c r="O47" s="625"/>
      <c r="P47" s="625"/>
      <c r="Q47" s="625"/>
      <c r="R47" s="625"/>
      <c r="S47" s="625"/>
      <c r="T47" s="626"/>
      <c r="U47" s="3"/>
      <c r="V47" s="232"/>
    </row>
    <row r="48" spans="1:23" ht="12.75" customHeight="1">
      <c r="A48" s="525"/>
      <c r="B48" s="10"/>
      <c r="C48" s="10"/>
      <c r="D48" s="12"/>
      <c r="F48" s="141" t="s">
        <v>45</v>
      </c>
      <c r="G48" s="10"/>
      <c r="H48" s="154"/>
      <c r="I48" s="157"/>
      <c r="J48" s="10"/>
      <c r="K48" s="10"/>
      <c r="L48" s="542"/>
      <c r="M48" s="543"/>
      <c r="N48" s="624"/>
      <c r="O48" s="625"/>
      <c r="P48" s="625"/>
      <c r="Q48" s="625"/>
      <c r="R48" s="625"/>
      <c r="S48" s="625"/>
      <c r="T48" s="626"/>
      <c r="U48" s="3"/>
      <c r="W48" s="231"/>
    </row>
    <row r="49" spans="1:21" ht="12.75" customHeight="1">
      <c r="A49" s="527"/>
      <c r="B49" s="8"/>
      <c r="C49" s="8"/>
      <c r="D49" s="14"/>
      <c r="E49" s="21"/>
      <c r="F49" s="8"/>
      <c r="G49" s="8"/>
      <c r="H49" s="22"/>
      <c r="I49" s="22"/>
      <c r="J49" s="8"/>
      <c r="K49" s="8"/>
      <c r="L49" s="544"/>
      <c r="M49" s="545"/>
      <c r="N49" s="633"/>
      <c r="O49" s="634"/>
      <c r="P49" s="634"/>
      <c r="Q49" s="634"/>
      <c r="R49" s="634"/>
      <c r="S49" s="634"/>
      <c r="T49" s="635"/>
      <c r="U49" s="3"/>
    </row>
    <row r="50" spans="1:21" ht="12.75" customHeight="1">
      <c r="A50" s="523" t="s">
        <v>126</v>
      </c>
      <c r="B50" s="357" t="s">
        <v>11</v>
      </c>
      <c r="C50" s="49"/>
      <c r="D50" s="581"/>
      <c r="E50" s="582"/>
      <c r="F50" s="582"/>
      <c r="G50" s="10"/>
      <c r="H50" s="4"/>
      <c r="I50" s="4"/>
      <c r="J50" s="10"/>
      <c r="K50" s="10"/>
      <c r="L50" s="497" t="s">
        <v>74</v>
      </c>
      <c r="M50" s="498"/>
      <c r="N50" s="573"/>
      <c r="O50" s="573"/>
      <c r="P50" s="573"/>
      <c r="Q50" s="573"/>
      <c r="R50" s="573"/>
      <c r="S50" s="573"/>
      <c r="T50" s="574"/>
      <c r="U50" s="3"/>
    </row>
    <row r="51" spans="1:23" ht="12.75" customHeight="1">
      <c r="A51" s="524"/>
      <c r="D51" s="49"/>
      <c r="E51" s="11"/>
      <c r="F51" s="82" t="s">
        <v>10</v>
      </c>
      <c r="G51" s="10"/>
      <c r="H51" s="579"/>
      <c r="I51" s="580"/>
      <c r="J51" s="20"/>
      <c r="K51" s="10"/>
      <c r="L51" s="499"/>
      <c r="M51" s="500"/>
      <c r="N51" s="575"/>
      <c r="O51" s="575"/>
      <c r="P51" s="575"/>
      <c r="Q51" s="575"/>
      <c r="R51" s="575"/>
      <c r="S51" s="575"/>
      <c r="T51" s="576"/>
      <c r="U51" s="3"/>
      <c r="W51" s="231"/>
    </row>
    <row r="52" spans="1:23" ht="12.75" customHeight="1">
      <c r="A52" s="525"/>
      <c r="D52" s="7" t="s">
        <v>152</v>
      </c>
      <c r="G52" s="10"/>
      <c r="H52" s="20"/>
      <c r="I52" s="20"/>
      <c r="J52" s="10"/>
      <c r="K52" s="160"/>
      <c r="L52" s="499"/>
      <c r="M52" s="500"/>
      <c r="N52" s="575"/>
      <c r="O52" s="575"/>
      <c r="P52" s="575"/>
      <c r="Q52" s="575"/>
      <c r="R52" s="575"/>
      <c r="S52" s="575"/>
      <c r="T52" s="576"/>
      <c r="U52" s="3"/>
      <c r="W52" s="231"/>
    </row>
    <row r="53" spans="1:21" ht="12.75" customHeight="1">
      <c r="A53" s="525"/>
      <c r="D53" s="49"/>
      <c r="E53" s="11"/>
      <c r="F53" s="17" t="s">
        <v>9</v>
      </c>
      <c r="G53" s="10"/>
      <c r="H53" s="354"/>
      <c r="I53" s="355"/>
      <c r="J53" s="20"/>
      <c r="K53" s="160">
        <f>IF(teg=1,IF(tcg=1,1,0),0)</f>
        <v>0</v>
      </c>
      <c r="L53" s="499"/>
      <c r="M53" s="500"/>
      <c r="N53" s="575"/>
      <c r="O53" s="575"/>
      <c r="P53" s="575"/>
      <c r="Q53" s="575"/>
      <c r="R53" s="575"/>
      <c r="S53" s="575"/>
      <c r="T53" s="576"/>
      <c r="U53" s="3"/>
    </row>
    <row r="54" spans="1:21" ht="12.75" customHeight="1">
      <c r="A54" s="525"/>
      <c r="E54" s="11"/>
      <c r="G54" s="10"/>
      <c r="H54" s="356">
        <f>IF(type="proportion",1,H53)</f>
        <v>0</v>
      </c>
      <c r="I54" s="356">
        <f>IF(type="proportion",1,I53)</f>
        <v>0</v>
      </c>
      <c r="J54" s="20"/>
      <c r="K54" s="160"/>
      <c r="L54" s="499"/>
      <c r="M54" s="500"/>
      <c r="N54" s="575"/>
      <c r="O54" s="575"/>
      <c r="P54" s="575"/>
      <c r="Q54" s="575"/>
      <c r="R54" s="575"/>
      <c r="S54" s="575"/>
      <c r="T54" s="576"/>
      <c r="U54" s="3"/>
    </row>
    <row r="55" spans="1:21" ht="14.25" customHeight="1">
      <c r="A55" s="525"/>
      <c r="B55" s="11"/>
      <c r="C55" s="11"/>
      <c r="D55" s="49"/>
      <c r="F55" s="17" t="s">
        <v>70</v>
      </c>
      <c r="G55" s="18"/>
      <c r="H55" s="193"/>
      <c r="I55" s="230" t="str">
        <f>IF(tunit="","persons","person-"&amp;tunit&amp;"s")</f>
        <v>persons</v>
      </c>
      <c r="J55" s="20"/>
      <c r="K55" s="160">
        <f>IF(H55&gt;0,H55,1)</f>
        <v>1</v>
      </c>
      <c r="L55" s="499"/>
      <c r="M55" s="500"/>
      <c r="N55" s="575"/>
      <c r="O55" s="575"/>
      <c r="P55" s="575"/>
      <c r="Q55" s="575"/>
      <c r="R55" s="575"/>
      <c r="S55" s="575"/>
      <c r="T55" s="576"/>
      <c r="U55" s="3"/>
    </row>
    <row r="56" spans="1:21" ht="12.75" customHeight="1" thickBot="1">
      <c r="A56" s="526"/>
      <c r="B56" s="23"/>
      <c r="C56" s="23"/>
      <c r="D56" s="23"/>
      <c r="E56" s="23"/>
      <c r="F56" s="23"/>
      <c r="G56" s="23"/>
      <c r="H56" s="23"/>
      <c r="I56" s="23"/>
      <c r="J56" s="24"/>
      <c r="K56" s="23"/>
      <c r="L56" s="501"/>
      <c r="M56" s="502"/>
      <c r="N56" s="577"/>
      <c r="O56" s="577"/>
      <c r="P56" s="577"/>
      <c r="Q56" s="577"/>
      <c r="R56" s="577"/>
      <c r="S56" s="577"/>
      <c r="T56" s="578"/>
      <c r="U56" s="3"/>
    </row>
    <row r="57" spans="1:24" ht="18.75" customHeight="1">
      <c r="A57" s="162"/>
      <c r="B57" s="163" t="s">
        <v>51</v>
      </c>
      <c r="C57" s="163"/>
      <c r="D57" s="210"/>
      <c r="E57" s="164"/>
      <c r="F57" s="165"/>
      <c r="G57" s="165">
        <v>95</v>
      </c>
      <c r="H57" s="166" t="s">
        <v>90</v>
      </c>
      <c r="I57" s="210"/>
      <c r="J57" s="210"/>
      <c r="K57" s="210"/>
      <c r="L57" s="211"/>
      <c r="M57" s="211"/>
      <c r="N57" s="210"/>
      <c r="O57" s="210"/>
      <c r="P57" s="210"/>
      <c r="Q57" s="210"/>
      <c r="R57" s="210"/>
      <c r="S57" s="210"/>
      <c r="T57" s="212"/>
      <c r="U57" s="10"/>
      <c r="V57" s="26"/>
      <c r="W57" s="26"/>
      <c r="X57" s="26"/>
    </row>
    <row r="58" spans="1:21" ht="12.75" customHeight="1">
      <c r="A58" s="547" t="s">
        <v>78</v>
      </c>
      <c r="B58" s="45"/>
      <c r="C58" s="46"/>
      <c r="D58" s="46" t="e">
        <f>TINV(alpha,egf+cgf-2)</f>
        <v>#NUM!</v>
      </c>
      <c r="E58" s="41"/>
      <c r="F58" s="563" t="str">
        <f>"Occurrence per "&amp;per&amp;" "&amp;units</f>
        <v>Occurrence per 1 persons</v>
      </c>
      <c r="G58" s="563"/>
      <c r="H58" s="563"/>
      <c r="I58" s="563"/>
      <c r="J58" s="563"/>
      <c r="K58" s="564"/>
      <c r="L58" s="560" t="str">
        <f>"Intervention effects per "&amp;per&amp;" "&amp;units</f>
        <v>Intervention effects per 1 persons</v>
      </c>
      <c r="M58" s="561"/>
      <c r="N58" s="561"/>
      <c r="O58" s="561"/>
      <c r="P58" s="561"/>
      <c r="Q58" s="562"/>
      <c r="R58" s="588" t="str">
        <f>"Number needed to treat (NNT) in 1 person-"&amp;tunit</f>
        <v>Number needed to treat (NNT) in 1 person-</v>
      </c>
      <c r="S58" s="589"/>
      <c r="T58" s="590"/>
      <c r="U58" s="3"/>
    </row>
    <row r="59" spans="1:21" ht="12.75" customHeight="1">
      <c r="A59" s="547"/>
      <c r="B59" s="45"/>
      <c r="C59" s="46"/>
      <c r="D59" s="46"/>
      <c r="E59" s="41"/>
      <c r="F59" s="556" t="s">
        <v>198</v>
      </c>
      <c r="G59" s="557"/>
      <c r="H59" s="557"/>
      <c r="I59" s="558" t="s">
        <v>131</v>
      </c>
      <c r="J59" s="557"/>
      <c r="K59" s="559"/>
      <c r="L59" s="587" t="s">
        <v>93</v>
      </c>
      <c r="M59" s="585"/>
      <c r="N59" s="585"/>
      <c r="O59" s="584" t="s">
        <v>178</v>
      </c>
      <c r="P59" s="585"/>
      <c r="Q59" s="586"/>
      <c r="R59" s="591"/>
      <c r="S59" s="592"/>
      <c r="T59" s="593"/>
      <c r="U59" s="3"/>
    </row>
    <row r="60" spans="1:24" s="26" customFormat="1" ht="13.5" customHeight="1">
      <c r="A60" s="547"/>
      <c r="B60" s="167">
        <f>(100-ci)/100</f>
        <v>0.05</v>
      </c>
      <c r="C60" s="168"/>
      <c r="D60" s="169">
        <f>NORMSINV(1-alpha/2)</f>
        <v>1.959963984540054</v>
      </c>
      <c r="E60" s="170"/>
      <c r="F60" s="554" t="s">
        <v>132</v>
      </c>
      <c r="G60" s="555"/>
      <c r="H60" s="555"/>
      <c r="I60" s="571" t="s">
        <v>133</v>
      </c>
      <c r="J60" s="555"/>
      <c r="K60" s="572"/>
      <c r="L60" s="583" t="s">
        <v>92</v>
      </c>
      <c r="M60" s="555"/>
      <c r="N60" s="555"/>
      <c r="O60" s="571" t="s">
        <v>179</v>
      </c>
      <c r="P60" s="555"/>
      <c r="Q60" s="572"/>
      <c r="R60" s="594"/>
      <c r="S60" s="595"/>
      <c r="T60" s="596"/>
      <c r="U60" s="25"/>
      <c r="V60" s="31"/>
      <c r="W60" s="31"/>
      <c r="X60" s="2"/>
    </row>
    <row r="61" spans="1:23" ht="12.75">
      <c r="A61" s="547"/>
      <c r="B61" s="2" t="s">
        <v>140</v>
      </c>
      <c r="E61" s="32"/>
      <c r="G61" s="27"/>
      <c r="H61" s="251">
        <f>(norm/3)*SQRT(1/(aeg+0.5))</f>
        <v>0.9239358828997852</v>
      </c>
      <c r="I61" s="233"/>
      <c r="J61" s="116"/>
      <c r="K61" s="258">
        <f>(norm/3)*SQRT(1/(bcg+0.5))</f>
        <v>0.9239358828997852</v>
      </c>
      <c r="L61" s="221"/>
      <c r="M61" s="27"/>
      <c r="N61" s="251">
        <f>IF(prpn=1,aeg*teg*bcg*tcg/tall,0)</f>
        <v>0</v>
      </c>
      <c r="O61" s="233"/>
      <c r="P61" s="116"/>
      <c r="Q61" s="77"/>
      <c r="R61" s="600"/>
      <c r="S61" s="601"/>
      <c r="T61" s="602"/>
      <c r="U61" s="3"/>
      <c r="W61" s="31"/>
    </row>
    <row r="62" spans="1:23" ht="12.75">
      <c r="A62" s="547"/>
      <c r="D62" s="13" t="s">
        <v>77</v>
      </c>
      <c r="E62" s="28"/>
      <c r="F62" s="50">
        <f>IF(allin&gt;0,aeg/egin/teg,)</f>
        <v>0</v>
      </c>
      <c r="G62" s="54">
        <f>ego*per</f>
        <v>0</v>
      </c>
      <c r="H62" s="50" t="e">
        <f>norm*SQRT(((aeg*(egin-aeg))/egin^3)+(norm^2)/4/egin^2)</f>
        <v>#DIV/0!</v>
      </c>
      <c r="I62" s="234">
        <f>IF(allin&gt;0,bcg/cgin/tcg,)</f>
        <v>0</v>
      </c>
      <c r="J62" s="235">
        <f>cgo*per</f>
        <v>0</v>
      </c>
      <c r="K62" s="236" t="e">
        <f>norm*SQRT(((bcg*(cgin-bcg))/cgin^3)+(norm^2)/4/cgin^2)</f>
        <v>#DIV/0!</v>
      </c>
      <c r="L62" s="221"/>
      <c r="M62" s="54">
        <f>IF(cgo&lt;=0,0,IF(cgo&gt;0,ego/cgo))</f>
        <v>0</v>
      </c>
      <c r="N62" s="50">
        <f>IF(allin&gt;0,SQRT((row1*egin*teg*cgin*tcg/tall^2-adj)/(aeg*teg*cgin*tcg/tall)/(bcg*egin*teg/tall)),0)</f>
        <v>0</v>
      </c>
      <c r="O62" s="234">
        <f>ego-cgo</f>
        <v>0</v>
      </c>
      <c r="P62" s="235">
        <f>rd*per</f>
        <v>0</v>
      </c>
      <c r="Q62" s="255" t="e">
        <f>IF(prpn=1,SQRT(((egin*cgin/allin)^2*(aeg*(egin-aeg)/egin^2/(egin-1)+bcg*(cgin-bcg)/cgin^2/(cgin-1)))/((egin*cgin/tall)^2)),SQRT(((egin*teg*cgin*tcg/tall)^2)*(aeg/((egin*teg)^2)+bcg/((cgin*tcg)^2))/((egin*teg*cgin*tcg/tall)^2)))</f>
        <v>#DIV/0!</v>
      </c>
      <c r="R62" s="227"/>
      <c r="S62" s="213">
        <f>IF(allin=0,0,IF(rd=0,0,IF(1/rd&gt;0,ROUNDUP(1/rd,0.0001),ROUNDDOWN(1/rd,0.0001))))</f>
        <v>0</v>
      </c>
      <c r="T62" s="214"/>
      <c r="U62" s="3"/>
      <c r="W62" s="31"/>
    </row>
    <row r="63" spans="1:23" ht="12.75">
      <c r="A63" s="547"/>
      <c r="B63" s="29"/>
      <c r="C63" s="8"/>
      <c r="D63" s="14" t="str">
        <f>ci&amp;"% CIs"</f>
        <v>95% CIs</v>
      </c>
      <c r="E63" s="30"/>
      <c r="F63" s="58">
        <f>IF(egin=0,"",IF(egin&lt;3,0,IF(aeg=0,0.00001,IF(prpn=1,per*((egin/(egin+norm^2))*(aeg/egin+norm^2/2/egin-peba)),per*((aeg+0.5)*((1-1/9/(aeg+0.5)-reba)^3)/(egin*teg))))))</f>
      </c>
      <c r="G63" s="59" t="s">
        <v>166</v>
      </c>
      <c r="H63" s="60">
        <f>IF(egin=0,"",IF(egin&lt;3,0,IF(aeg=egin,1,IF(prpn=1,per*((egin/(egin+norm^2))*(aeg/egin+norm^2/2/egin+peba)),per*((aeg+0.5)*((1-1/9/(aeg+0.5)+reba)^3)/(egin*teg))))))</f>
      </c>
      <c r="I63" s="237">
        <f>IF(cgin=0,"",IF(cgin&lt;3,0,IF(bcg=0,0.00001,IF(prpn=1,per*((cgin/(cgin+norm^2))*(bcg/cgin+norm^2/2/cgin-pcba)),per*((bcg+0.5)*((1-1/9/(bcg+0.5)-rcba)^3)/(cgin*tcg))))))</f>
      </c>
      <c r="J63" s="59" t="s">
        <v>166</v>
      </c>
      <c r="K63" s="238">
        <f>IF(cgin=0,"",IF(cgin&lt;3,0,IF(bcg=cgin,1,IF(prpn=1,per*((cgin/(cgin+norm^2))*(bcg/cgin+norm^2/2/cgin+pcba)),per*((bcg+0.5)*((1-1/9/(bcg+0.5)+rcba)^3)/(cgin*tcg))))))</f>
      </c>
      <c r="L63" s="222">
        <f>IF(allin=0,0,IF(ego=0,0,IF(cgo=0,0,(EXP(LN(rr)-norm*selnrr)))))</f>
        <v>0</v>
      </c>
      <c r="M63" s="59" t="s">
        <v>166</v>
      </c>
      <c r="N63" s="60">
        <f>IF(allin=0,0,IF(ego=0,0,IF(cgo=0,0,(MAX(EXP(LN(rr)-(norm*selnrr)),EXP(LN(rr)+(norm*selnrr)))))))</f>
        <v>0</v>
      </c>
      <c r="O63" s="237">
        <f>IF(allin&gt;0,(rd-(norm*serd))*per,0)</f>
        <v>0</v>
      </c>
      <c r="P63" s="59" t="s">
        <v>166</v>
      </c>
      <c r="Q63" s="238">
        <f>IF(allin&gt;0,(rd+(norm*serd))*per,0)</f>
        <v>0</v>
      </c>
      <c r="R63" s="228">
        <f>IF(rd=0,0,ROUNDDOWN(per/lrdp,0.0001))</f>
        <v>0</v>
      </c>
      <c r="S63" s="61" t="str">
        <f>IF(T63&lt;=nnt,IF(nnt&lt;=R63,"to","to ∞ to"),"to ∞ to")</f>
        <v>to</v>
      </c>
      <c r="T63" s="62">
        <f>IF(rd=0,0,ROUNDUP(per/urdp,0.0001))</f>
        <v>0</v>
      </c>
      <c r="U63" s="3"/>
      <c r="V63" s="31"/>
      <c r="W63" s="31"/>
    </row>
    <row r="64" spans="1:23" ht="12.75">
      <c r="A64" s="547"/>
      <c r="B64" s="2" t="s">
        <v>140</v>
      </c>
      <c r="E64" s="32"/>
      <c r="F64" s="16"/>
      <c r="G64" s="33"/>
      <c r="H64" s="256"/>
      <c r="I64" s="239"/>
      <c r="J64" s="34"/>
      <c r="K64" s="240"/>
      <c r="L64" s="223"/>
      <c r="M64" s="33"/>
      <c r="N64" s="250">
        <f>IF(prpn=1,aeg*teg*bcg*tcg/tfall,0)</f>
        <v>0</v>
      </c>
      <c r="O64" s="239"/>
      <c r="P64" s="34"/>
      <c r="Q64" s="240"/>
      <c r="R64" s="223"/>
      <c r="S64" s="34"/>
      <c r="T64" s="35"/>
      <c r="U64" s="3"/>
      <c r="V64" s="522"/>
      <c r="W64" s="522"/>
    </row>
    <row r="65" spans="1:23" ht="12.75">
      <c r="A65" s="547"/>
      <c r="D65" s="13" t="s">
        <v>76</v>
      </c>
      <c r="E65" s="28"/>
      <c r="F65" s="51">
        <f>IF(aeg&gt;0,aeg/egf/teg,0)</f>
        <v>0</v>
      </c>
      <c r="G65" s="54">
        <f>IF(per&gt;0,egof*per,0)</f>
        <v>0</v>
      </c>
      <c r="H65" s="257" t="e">
        <f>norm*SQRT(((aeg*(egf-aeg))/egf^3)+(norm^2)/4/egf^2)</f>
        <v>#DIV/0!</v>
      </c>
      <c r="I65" s="234">
        <f>IF(bcg&gt;0,bcg/cgf/tcg,0)</f>
        <v>0</v>
      </c>
      <c r="J65" s="235">
        <f>IF(per&gt;0,cgof*per,0)</f>
        <v>0</v>
      </c>
      <c r="K65" s="236" t="e">
        <f>norm*SQRT(((bcg*(cgf-bcg))/cgf^3)+(norm^2)/4/cgf^2)</f>
        <v>#DIV/0!</v>
      </c>
      <c r="L65" s="224"/>
      <c r="M65" s="54">
        <f>IF(cgof&lt;=0,0,IF(cgo&gt;0,egof/cgof))</f>
        <v>0</v>
      </c>
      <c r="N65" s="51">
        <f>IF(allin&gt;0,SQRT((row1*egf*teg*cgf*tcg/tfall^2-adjf)/(aeg*teg*cgf*tcg/tfall)/(bcg*egf*teg/tfall)),0)</f>
        <v>0</v>
      </c>
      <c r="O65" s="247">
        <f>egof-cgof</f>
        <v>0</v>
      </c>
      <c r="P65" s="235">
        <f>rdf*per</f>
        <v>0</v>
      </c>
      <c r="Q65" s="255" t="e">
        <f>IF(prpn=1,SQRT(((egf*cgf/tfall)^2*(aeg*(egf-aeg)/egf^2/(egf-1)+bcg*(cgf-bcg)/cgf^2/(cgf-1)))/((egf*cgf/tfall))^2),SQRT(((egf*teg*cgf*tcg/tfall)^2)*(aeg/((egf*teg)^2)+bcg/((cgf*tcg)^2))/((egf*teg*cgf*tcg/tfall)^2)))</f>
        <v>#DIV/0!</v>
      </c>
      <c r="R65" s="229"/>
      <c r="S65" s="215">
        <f>IF(rdf=0,0,IF(1/rdf&gt;0,ROUNDUP(1/rdf,0.0001),ROUNDDOWN(1/rdf,0.0001)))</f>
        <v>0</v>
      </c>
      <c r="T65" s="216"/>
      <c r="U65" s="3"/>
      <c r="V65" s="522"/>
      <c r="W65" s="522"/>
    </row>
    <row r="66" spans="1:23" ht="12.75">
      <c r="A66" s="547"/>
      <c r="B66" s="29"/>
      <c r="C66" s="8"/>
      <c r="D66" s="14" t="str">
        <f>ci&amp;"% CIs"</f>
        <v>95% CIs</v>
      </c>
      <c r="E66" s="30"/>
      <c r="F66" s="58">
        <f>IF(egf=0,"",IF(egf&lt;3,0,IF(aeg=0,0.00001,IF(prpn=1,per*((egf/(egf+norm^2))*(aeg/egf+norm^2/2/egf-pefba)),per*((aeg+0.5)*((1-1/9/(aeg+0.5)-reba)^3)/(egf*teg))))))</f>
      </c>
      <c r="G66" s="59" t="s">
        <v>166</v>
      </c>
      <c r="H66" s="60">
        <f>IF(egf=0,"",IF(egf&lt;3,0,IF(aeg=egf,1,IF(prpn=1,per*((egf/(egf+norm^2))*(aeg/egf+norm^2/2/egf+pefba)),per*((aeg+0.5)*((1-1/9/(aeg+0.5)+reba)^3)/(egf*teg))))))</f>
      </c>
      <c r="I66" s="237">
        <f>IF(cgf=0,"",IF(cgf&lt;3,0,IF(bcg=0,0.00001,IF(prpn=1,per*((cgf/(cgf+norm^2))*(bcg/cgf+norm^2/2/cgf-pcfba)),per*((bcg+0.5)*((1-1/9/(bcg+0.5)-rcba)^3)/(cgf*tcg))))))</f>
      </c>
      <c r="J66" s="59" t="s">
        <v>166</v>
      </c>
      <c r="K66" s="238">
        <f>IF(cgf=0,"",IF(cgf&lt;3,0,IF(bcg=cgf,1,IF(prpn=1,per*((cgf/(cgf+norm^2))*(bcg/cgf+norm^2/2/cgf+pcfba)),per*((bcg+0.5)*((1-1/9/(bcg+0.5)+rcba)^3)/(cgf*tcg))))))</f>
      </c>
      <c r="L66" s="222">
        <f>IF(allin=0,0,IF(egof=0,0,IF(cgof=0,0,(MIN(EXP(LN(rrf)-norm*selnrrf),EXP(LN(rrf)+norm*selnrrf))))))</f>
        <v>0</v>
      </c>
      <c r="M66" s="59" t="s">
        <v>166</v>
      </c>
      <c r="N66" s="60">
        <f>IF(allin=0,0,IF(egof=0,0,IF(cgof=0,0,(MAX(EXP(LN(rrf)-norm*selnrrf),EXP(LN(rrf)+norm*selnrrf))))))</f>
        <v>0</v>
      </c>
      <c r="O66" s="237">
        <f>IF(allin&gt;0,(rdf-(norm*serdf))*per,0)</f>
        <v>0</v>
      </c>
      <c r="P66" s="59" t="s">
        <v>166</v>
      </c>
      <c r="Q66" s="238" t="e">
        <f>IF(pop&lt;&gt;0,(rdf+(norm*serdf))*per,0)</f>
        <v>#DIV/0!</v>
      </c>
      <c r="R66" s="228">
        <f>IF(rdf=0,0,ROUNDDOWN(per/lrdpf,0.0001))</f>
        <v>0</v>
      </c>
      <c r="S66" s="63" t="str">
        <f>IF(T66&lt;=nntf,IF(nntf&lt;=R66,"to","to ∞ to"),"to ∞ to")</f>
        <v>to</v>
      </c>
      <c r="T66" s="64">
        <f>IF(rdf=0,0,ROUNDUP(per/urdpf,0.0001))</f>
        <v>0</v>
      </c>
      <c r="U66" s="3"/>
      <c r="V66" s="522"/>
      <c r="W66" s="522"/>
    </row>
    <row r="67" spans="1:21" ht="12.75">
      <c r="A67" s="547"/>
      <c r="B67" s="10" t="s">
        <v>141</v>
      </c>
      <c r="C67" s="10"/>
      <c r="D67" s="12"/>
      <c r="E67" s="28"/>
      <c r="F67" s="36"/>
      <c r="G67" s="37"/>
      <c r="H67" s="38"/>
      <c r="I67" s="241"/>
      <c r="J67" s="37"/>
      <c r="K67" s="242"/>
      <c r="L67" s="225"/>
      <c r="M67" s="37"/>
      <c r="N67" s="38"/>
      <c r="O67" s="241"/>
      <c r="P67" s="37"/>
      <c r="Q67" s="242"/>
      <c r="R67" s="603"/>
      <c r="S67" s="604"/>
      <c r="T67" s="605"/>
      <c r="U67" s="10"/>
    </row>
    <row r="68" spans="1:21" ht="12.75" customHeight="1">
      <c r="A68" s="547"/>
      <c r="D68" s="13" t="s">
        <v>63</v>
      </c>
      <c r="E68" s="28"/>
      <c r="F68" s="53"/>
      <c r="G68" s="235">
        <f>meaneg</f>
        <v>0</v>
      </c>
      <c r="H68" s="159">
        <f>IF(H48&gt;0,H48,IF(sdeg&gt;0,sdeg/SQRT(egf),))</f>
        <v>0</v>
      </c>
      <c r="I68" s="243"/>
      <c r="J68" s="235">
        <f>meancg</f>
        <v>0</v>
      </c>
      <c r="K68" s="244">
        <f>IF(I48&gt;0,I48,IF(sdcg&gt;0,sdcg/SQRT(cgf),0))</f>
        <v>0</v>
      </c>
      <c r="L68" s="221"/>
      <c r="M68" s="235">
        <f>IF(mcg&lt;&gt;0,meg/mcg,)</f>
        <v>0</v>
      </c>
      <c r="N68" s="51">
        <f>IF(seeg&lt;=0,0,IF(secg&lt;=0,0,rm*SQRT(seeg^2/meg^2+secg^2/mcg^2)))</f>
        <v>0</v>
      </c>
      <c r="O68" s="243"/>
      <c r="P68" s="235">
        <f>meg-mcg</f>
        <v>0</v>
      </c>
      <c r="Q68" s="248">
        <f>IF(seeg&lt;=0,0,IF(secg&lt;=0,0,SQRT(seeg^2+secg^2)))</f>
        <v>0</v>
      </c>
      <c r="R68" s="606"/>
      <c r="S68" s="607"/>
      <c r="T68" s="608"/>
      <c r="U68" s="10"/>
    </row>
    <row r="69" spans="1:21" ht="13.5" thickBot="1">
      <c r="A69" s="547"/>
      <c r="B69" s="10"/>
      <c r="C69" s="10"/>
      <c r="D69" s="12" t="str">
        <f>ci&amp;"% CIs"</f>
        <v>95% CIs</v>
      </c>
      <c r="E69" s="28"/>
      <c r="F69" s="55">
        <f>IF(seeg=0,"",meg-(norm*seeg))</f>
      </c>
      <c r="G69" s="56" t="s">
        <v>166</v>
      </c>
      <c r="H69" s="57">
        <f>IF(seeg=0,"",meg+(norm*seeg))</f>
      </c>
      <c r="I69" s="358">
        <f>IF(secg=0,"",mcg-(norm*secg))</f>
      </c>
      <c r="J69" s="245" t="s">
        <v>166</v>
      </c>
      <c r="K69" s="246">
        <f>IF(secg=0,"",mcg+(norm*secg))</f>
      </c>
      <c r="L69" s="226">
        <f>IF(serm=0,"",rm-(tinv*serm))</f>
      </c>
      <c r="M69" s="56" t="s">
        <v>166</v>
      </c>
      <c r="N69" s="57">
        <f>IF(serm=0,"",rm+(tinv*serm))</f>
      </c>
      <c r="O69" s="249">
        <f>IF(serm=0,"",md-(tinv*semd))</f>
      </c>
      <c r="P69" s="245" t="s">
        <v>166</v>
      </c>
      <c r="Q69" s="246">
        <f>IF(semd=0,"",md+(tinv*semd))</f>
      </c>
      <c r="R69" s="609"/>
      <c r="S69" s="610"/>
      <c r="T69" s="611"/>
      <c r="U69" s="10"/>
    </row>
    <row r="70" spans="1:21" ht="27.75" customHeight="1" thickTop="1">
      <c r="A70" s="546" t="s">
        <v>75</v>
      </c>
      <c r="B70" s="549" t="s">
        <v>104</v>
      </c>
      <c r="C70" s="550"/>
      <c r="D70" s="550"/>
      <c r="E70" s="48"/>
      <c r="F70" s="597"/>
      <c r="G70" s="598"/>
      <c r="H70" s="598"/>
      <c r="I70" s="598"/>
      <c r="J70" s="598"/>
      <c r="K70" s="598"/>
      <c r="L70" s="598"/>
      <c r="M70" s="598"/>
      <c r="N70" s="598"/>
      <c r="O70" s="598"/>
      <c r="P70" s="598"/>
      <c r="Q70" s="598"/>
      <c r="R70" s="598"/>
      <c r="S70" s="598"/>
      <c r="T70" s="599"/>
      <c r="U70" s="3"/>
    </row>
    <row r="71" spans="1:24" ht="12.75">
      <c r="A71" s="547"/>
      <c r="B71" s="10"/>
      <c r="C71" s="10"/>
      <c r="D71" s="12" t="s">
        <v>62</v>
      </c>
      <c r="E71" s="28"/>
      <c r="F71" s="347"/>
      <c r="G71" s="344"/>
      <c r="H71" s="347"/>
      <c r="I71" s="348"/>
      <c r="J71" s="344"/>
      <c r="K71" s="347"/>
      <c r="L71" s="348"/>
      <c r="M71" s="344"/>
      <c r="N71" s="347"/>
      <c r="O71" s="348"/>
      <c r="P71" s="344"/>
      <c r="Q71" s="347"/>
      <c r="R71" s="348"/>
      <c r="S71" s="344"/>
      <c r="T71" s="349"/>
      <c r="U71" s="3"/>
      <c r="V71" s="253"/>
      <c r="W71" s="253"/>
      <c r="X71" s="253"/>
    </row>
    <row r="72" spans="1:24" ht="13.5" thickBot="1">
      <c r="A72" s="548"/>
      <c r="B72" s="23"/>
      <c r="C72" s="23"/>
      <c r="D72" s="39" t="s">
        <v>56</v>
      </c>
      <c r="E72" s="40"/>
      <c r="F72" s="345"/>
      <c r="G72" s="350">
        <f>IF(G71=0,,"to")</f>
        <v>0</v>
      </c>
      <c r="H72" s="346"/>
      <c r="I72" s="351"/>
      <c r="J72" s="350">
        <f>IF(J71=0,,"to")</f>
        <v>0</v>
      </c>
      <c r="K72" s="346"/>
      <c r="L72" s="351"/>
      <c r="M72" s="350">
        <f>IF(M71=0,,"to")</f>
        <v>0</v>
      </c>
      <c r="N72" s="346"/>
      <c r="O72" s="351"/>
      <c r="P72" s="352" t="s">
        <v>166</v>
      </c>
      <c r="Q72" s="346"/>
      <c r="R72" s="351"/>
      <c r="S72" s="352" t="str">
        <f>IF(R72&lt;=S71,IF(nntf&lt;=T72,"to","to ∞ to"),"to ∞ to")</f>
        <v>to</v>
      </c>
      <c r="T72" s="353"/>
      <c r="U72" s="3"/>
      <c r="V72" s="253"/>
      <c r="W72" s="253"/>
      <c r="X72" s="253"/>
    </row>
    <row r="73" spans="1:24" ht="12.75">
      <c r="A73" s="286"/>
      <c r="B73" s="286"/>
      <c r="C73" s="286"/>
      <c r="D73" s="286"/>
      <c r="E73" s="286"/>
      <c r="F73" s="286"/>
      <c r="G73" s="286"/>
      <c r="H73" s="286"/>
      <c r="I73" s="286"/>
      <c r="J73" s="286"/>
      <c r="K73" s="286"/>
      <c r="L73" s="286"/>
      <c r="M73" s="286"/>
      <c r="N73" s="286"/>
      <c r="O73" s="286"/>
      <c r="P73" s="286" t="s">
        <v>12</v>
      </c>
      <c r="Q73" s="456" t="s">
        <v>80</v>
      </c>
      <c r="R73" s="456"/>
      <c r="S73" s="456"/>
      <c r="T73" s="456"/>
      <c r="V73" s="253"/>
      <c r="W73" s="253"/>
      <c r="X73" s="253"/>
    </row>
    <row r="74" s="253" customFormat="1" ht="12.75"/>
    <row r="75" s="253" customFormat="1" ht="12.75"/>
    <row r="76" s="253" customFormat="1" ht="12.75"/>
    <row r="77" s="253" customFormat="1" ht="12.75"/>
    <row r="78" s="253" customFormat="1" ht="12.75"/>
    <row r="79" s="253" customFormat="1" ht="12.75"/>
    <row r="80" spans="22:24" s="253" customFormat="1" ht="12.75">
      <c r="V80" s="2"/>
      <c r="W80" s="2"/>
      <c r="X80" s="2"/>
    </row>
    <row r="81" spans="22:24" s="253" customFormat="1" ht="12.75">
      <c r="V81" s="2"/>
      <c r="W81" s="2"/>
      <c r="X81" s="2"/>
    </row>
    <row r="82" spans="22:24" s="253" customFormat="1" ht="12.75">
      <c r="V82" s="2"/>
      <c r="W82" s="2"/>
      <c r="X82" s="2"/>
    </row>
  </sheetData>
  <sheetProtection sheet="1" objects="1" scenarios="1" selectLockedCells="1"/>
  <mergeCells count="62">
    <mergeCell ref="V29:X32"/>
    <mergeCell ref="N35:T40"/>
    <mergeCell ref="N41:T45"/>
    <mergeCell ref="N46:T49"/>
    <mergeCell ref="Q73:T73"/>
    <mergeCell ref="F70:T70"/>
    <mergeCell ref="R61:T61"/>
    <mergeCell ref="R67:T69"/>
    <mergeCell ref="O60:Q60"/>
    <mergeCell ref="N50:T56"/>
    <mergeCell ref="H51:I51"/>
    <mergeCell ref="D44:F45"/>
    <mergeCell ref="D50:F50"/>
    <mergeCell ref="L60:N60"/>
    <mergeCell ref="O59:Q59"/>
    <mergeCell ref="L59:N59"/>
    <mergeCell ref="I60:K60"/>
    <mergeCell ref="R58:T60"/>
    <mergeCell ref="I59:K59"/>
    <mergeCell ref="L58:Q58"/>
    <mergeCell ref="F58:K58"/>
    <mergeCell ref="C6:D7"/>
    <mergeCell ref="L28:M34"/>
    <mergeCell ref="L8:M13"/>
    <mergeCell ref="G9:J9"/>
    <mergeCell ref="L5:M7"/>
    <mergeCell ref="A5:A17"/>
    <mergeCell ref="F60:H60"/>
    <mergeCell ref="A58:A69"/>
    <mergeCell ref="F59:H59"/>
    <mergeCell ref="A70:A72"/>
    <mergeCell ref="B70:D70"/>
    <mergeCell ref="A18:A34"/>
    <mergeCell ref="D36:F37"/>
    <mergeCell ref="V64:W66"/>
    <mergeCell ref="A50:A56"/>
    <mergeCell ref="A35:A49"/>
    <mergeCell ref="N8:T13"/>
    <mergeCell ref="L14:M17"/>
    <mergeCell ref="L18:M20"/>
    <mergeCell ref="L35:M40"/>
    <mergeCell ref="L41:M45"/>
    <mergeCell ref="L46:M49"/>
    <mergeCell ref="V24:X26"/>
    <mergeCell ref="B4:C4"/>
    <mergeCell ref="D4:E4"/>
    <mergeCell ref="F4:G4"/>
    <mergeCell ref="H4:I4"/>
    <mergeCell ref="J4:K4"/>
    <mergeCell ref="L50:M56"/>
    <mergeCell ref="N21:T27"/>
    <mergeCell ref="N5:T7"/>
    <mergeCell ref="N28:T34"/>
    <mergeCell ref="N19:T20"/>
    <mergeCell ref="N14:T17"/>
    <mergeCell ref="N18:T18"/>
    <mergeCell ref="L21:M27"/>
    <mergeCell ref="L4:T4"/>
    <mergeCell ref="V10:X12"/>
    <mergeCell ref="V13:X15"/>
    <mergeCell ref="H12:I12"/>
    <mergeCell ref="V16:X22"/>
  </mergeCells>
  <conditionalFormatting sqref="P72 S72">
    <cfRule type="expression" priority="13" dxfId="10" stopIfTrue="1">
      <formula>O$72=Q$72</formula>
    </cfRule>
  </conditionalFormatting>
  <conditionalFormatting sqref="H68:I68 K68:L68 F68 N68:O68 Q68">
    <cfRule type="expression" priority="14" dxfId="25" stopIfTrue="1">
      <formula>AND($H$46=0,$I$46=0)</formula>
    </cfRule>
  </conditionalFormatting>
  <conditionalFormatting sqref="G69">
    <cfRule type="expression" priority="15" dxfId="25" stopIfTrue="1">
      <formula>$F$69=$H$69</formula>
    </cfRule>
  </conditionalFormatting>
  <conditionalFormatting sqref="J69">
    <cfRule type="expression" priority="16" dxfId="25" stopIfTrue="1">
      <formula>$I$69=$K$69</formula>
    </cfRule>
  </conditionalFormatting>
  <conditionalFormatting sqref="M69">
    <cfRule type="expression" priority="17" dxfId="25" stopIfTrue="1">
      <formula>$L$69=$N$69</formula>
    </cfRule>
  </conditionalFormatting>
  <conditionalFormatting sqref="P69">
    <cfRule type="expression" priority="18" dxfId="25" stopIfTrue="1">
      <formula>$O$69=$Q$69</formula>
    </cfRule>
  </conditionalFormatting>
  <conditionalFormatting sqref="J63">
    <cfRule type="expression" priority="19" dxfId="10" stopIfTrue="1">
      <formula>$I$63=$K$63</formula>
    </cfRule>
  </conditionalFormatting>
  <conditionalFormatting sqref="G63">
    <cfRule type="expression" priority="20" dxfId="10" stopIfTrue="1">
      <formula>$F$63=$H$63</formula>
    </cfRule>
  </conditionalFormatting>
  <conditionalFormatting sqref="P63">
    <cfRule type="expression" priority="21" dxfId="10" stopIfTrue="1">
      <formula>$O$63=$Q$63</formula>
    </cfRule>
  </conditionalFormatting>
  <conditionalFormatting sqref="S63">
    <cfRule type="expression" priority="22" dxfId="10" stopIfTrue="1">
      <formula>$R$63=$T$63</formula>
    </cfRule>
  </conditionalFormatting>
  <conditionalFormatting sqref="M63">
    <cfRule type="expression" priority="23" dxfId="10" stopIfTrue="1">
      <formula>$L$63=$N$63</formula>
    </cfRule>
  </conditionalFormatting>
  <conditionalFormatting sqref="M72">
    <cfRule type="expression" priority="24" dxfId="10" stopIfTrue="1">
      <formula>$L$72=$N$72</formula>
    </cfRule>
  </conditionalFormatting>
  <conditionalFormatting sqref="J72">
    <cfRule type="expression" priority="25" dxfId="10" stopIfTrue="1">
      <formula>$I$72=$K$72</formula>
    </cfRule>
  </conditionalFormatting>
  <conditionalFormatting sqref="G72">
    <cfRule type="expression" priority="26" dxfId="10" stopIfTrue="1">
      <formula>$F$72=$H$72</formula>
    </cfRule>
  </conditionalFormatting>
  <conditionalFormatting sqref="G65">
    <cfRule type="expression" priority="27" dxfId="10" stopIfTrue="1">
      <formula>eginf=0</formula>
    </cfRule>
  </conditionalFormatting>
  <conditionalFormatting sqref="G66">
    <cfRule type="expression" priority="28" dxfId="10" stopIfTrue="1">
      <formula>$F$66=$H$66</formula>
    </cfRule>
  </conditionalFormatting>
  <conditionalFormatting sqref="J65">
    <cfRule type="expression" priority="29" dxfId="10" stopIfTrue="1">
      <formula>cginf=0</formula>
    </cfRule>
  </conditionalFormatting>
  <conditionalFormatting sqref="J66">
    <cfRule type="expression" priority="30" dxfId="10" stopIfTrue="1">
      <formula>$I$66=$K$66</formula>
    </cfRule>
  </conditionalFormatting>
  <conditionalFormatting sqref="M66">
    <cfRule type="expression" priority="31" dxfId="10" stopIfTrue="1">
      <formula>$L$66=$N$66</formula>
    </cfRule>
  </conditionalFormatting>
  <conditionalFormatting sqref="P66">
    <cfRule type="expression" priority="32" dxfId="10" stopIfTrue="1">
      <formula>$O$66=$Q$66</formula>
    </cfRule>
  </conditionalFormatting>
  <conditionalFormatting sqref="S66">
    <cfRule type="expression" priority="33" dxfId="10" stopIfTrue="1">
      <formula>$R$66=$T$66</formula>
    </cfRule>
  </conditionalFormatting>
  <conditionalFormatting sqref="I69 K69">
    <cfRule type="cellIs" priority="34" dxfId="6" operator="equal" stopIfTrue="1">
      <formula>mcg</formula>
    </cfRule>
  </conditionalFormatting>
  <conditionalFormatting sqref="F69 H69:I69">
    <cfRule type="cellIs" priority="35" dxfId="6" operator="equal" stopIfTrue="1">
      <formula>meg</formula>
    </cfRule>
  </conditionalFormatting>
  <conditionalFormatting sqref="N69 L69">
    <cfRule type="cellIs" priority="36" dxfId="6" operator="equal" stopIfTrue="1">
      <formula>rm</formula>
    </cfRule>
  </conditionalFormatting>
  <conditionalFormatting sqref="O69 Q69">
    <cfRule type="cellIs" priority="37" dxfId="6" operator="equal" stopIfTrue="1">
      <formula>md</formula>
    </cfRule>
  </conditionalFormatting>
  <conditionalFormatting sqref="H48">
    <cfRule type="expression" priority="38" dxfId="5" stopIfTrue="1">
      <formula>AND($H$48=0,$I$48=0)</formula>
    </cfRule>
  </conditionalFormatting>
  <conditionalFormatting sqref="I48">
    <cfRule type="expression" priority="39" dxfId="4" stopIfTrue="1">
      <formula>AND($H$48=0,$I$48=0)</formula>
    </cfRule>
  </conditionalFormatting>
  <conditionalFormatting sqref="F63 H63">
    <cfRule type="cellIs" priority="59" dxfId="3" operator="equal" stopIfTrue="1">
      <formula>$G$62</formula>
    </cfRule>
  </conditionalFormatting>
  <conditionalFormatting sqref="H51:I51 H53:I53">
    <cfRule type="expression" priority="3" dxfId="2" stopIfTrue="1">
      <formula>(type="proportion")</formula>
    </cfRule>
  </conditionalFormatting>
  <conditionalFormatting sqref="H33">
    <cfRule type="expression" priority="2" dxfId="0" stopIfTrue="1">
      <formula>$H$22=""</formula>
    </cfRule>
  </conditionalFormatting>
  <conditionalFormatting sqref="I33">
    <cfRule type="expression" priority="1" dxfId="0" stopIfTrue="1">
      <formula>$I$22=""</formula>
    </cfRule>
  </conditionalFormatting>
  <dataValidations count="48">
    <dataValidation type="whole" allowBlank="1" showInputMessage="1" showErrorMessage="1" promptTitle="Dropped pre-intervention" prompt="Enter here the number allocated to the comparison group who dropped out before intervention." sqref="I25">
      <formula1>0</formula1>
      <formula2>I22</formula2>
    </dataValidation>
    <dataValidation type="whole" allowBlank="1" showInputMessage="1" showErrorMessage="1" promptTitle="Dropped pre-intervention" prompt="Enter here the number allocated to the exposure group who dropped out before intervention.&#10;" sqref="H25">
      <formula1>0</formula1>
      <formula2>H10</formula2>
    </dataValidation>
    <dataValidation type="whole" allowBlank="1" showInputMessage="1" showErrorMessage="1" promptTitle="Completed follow-up" prompt="Enter the number who were allocated the exposure, received it (some or all) and completed follow-up.&#10;&#10;If person-time of comparison is given as the denominator, enter that number here, and set time (below) to 1.0." sqref="H28:I28">
      <formula1>0</formula1>
      <formula2>H10</formula2>
    </dataValidation>
    <dataValidation type="whole" allowBlank="1" showInputMessage="1" showErrorMessage="1" promptTitle="Lost during/post-intervention" prompt="Enter here those who were allocated comparison, did receive it, but were lost to follow-up" sqref="I31">
      <formula1>0</formula1>
      <formula2>H10</formula2>
    </dataValidation>
    <dataValidation type="whole" allowBlank="1" showInputMessage="1" showErrorMessage="1" promptTitle="Lost during/post-intervention" prompt="Enter here those who were allocated to exposure did receive it, but were lost to follow-up." sqref="H31">
      <formula1>0</formula1>
      <formula2>H10</formula2>
    </dataValidation>
    <dataValidation type="whole" allowBlank="1" showInputMessage="1" showErrorMessage="1" promptTitle="Participants with outcomes" prompt="Enter the number of participants in the exposed group who have the outcome of interest.&#10; &#10;It cannot be greater than the number completed follow-up." sqref="H38">
      <formula1>0</formula1>
      <formula2>H28</formula2>
    </dataValidation>
    <dataValidation type="whole" allowBlank="1" showInputMessage="1" showErrorMessage="1" promptTitle="Participants with outcomes" prompt="Enter the number of participants in the comparison group who have the outcome of interest. &#10;&#10;It cannot be greater than the number completed follow-up." sqref="I38">
      <formula1>0</formula1>
      <formula2>I28</formula2>
    </dataValidation>
    <dataValidation type="textLength" allowBlank="1" showInputMessage="1" showErrorMessage="1" sqref="I54">
      <formula1>1</formula1>
      <formula2>12</formula2>
    </dataValidation>
    <dataValidation type="whole" operator="greaterThan" allowBlank="1" showInputMessage="1" showErrorMessage="1" promptTitle="Participant population" prompt="Enter total number of participants enrolled in the study." sqref="H12:I12">
      <formula1>20</formula1>
    </dataValidation>
    <dataValidation type="whole" operator="notEqual" allowBlank="1" showInputMessage="1" showErrorMessage="1" promptTitle="Exposure group" prompt="Enter the number who were allocated to the exposure group, whether or not they received it or completed follow-up." sqref="H22">
      <formula1>0</formula1>
    </dataValidation>
    <dataValidation type="whole" operator="notEqual" allowBlank="1" showInputMessage="1" showErrorMessage="1" promptTitle="Comparison group" prompt="Enter the number who were allocated to the comparison group, whether or not they received it or completed follow-up." sqref="I22">
      <formula1>0</formula1>
    </dataValidation>
    <dataValidation type="textLength" allowBlank="1" showInputMessage="1" showErrorMessage="1" sqref="L5">
      <formula1>10</formula1>
      <formula2>800</formula2>
    </dataValidation>
    <dataValidation type="textLength" allowBlank="1" showInputMessage="1" showErrorMessage="1" sqref="L21">
      <formula1>20</formula1>
      <formula2>300</formula2>
    </dataValidation>
    <dataValidation type="textLength" allowBlank="1" showInputMessage="1" showErrorMessage="1" promptTitle="Time period &amp; duration of study" prompt="Where outcomes were measured once only, i.e. at a single time-point, when was that in relation to exposure/comparison allocation?&#10;&#10;Where outcomes were measured over a period of time, over what time period following exposure/comparison allocation was that?" sqref="N50:T56">
      <formula1>1</formula1>
      <formula2>500</formula2>
    </dataValidation>
    <dataValidation type="textLength" allowBlank="1" showInputMessage="1" showErrorMessage="1" promptTitle="Unit of time" prompt="Enter time unit used e.g. year, month, day.&#10;&#10;If none relevant, i.e. not a rate, leave blank." sqref="H51:I51">
      <formula1>1</formula1>
      <formula2>20</formula2>
    </dataValidation>
    <dataValidation allowBlank="1" showInputMessage="1" showErrorMessage="1" promptTitle="Report occurrence per..." prompt="Enter appropriate number for reporting, such as per x persons, or per x person-years etc, e.g. 100, 1000, 10 000 etc.&#10;If nothing entered, results will show per participant. &#10;&#10;For a percentage, choose 100." sqref="H55"/>
    <dataValidation allowBlank="1" showInputMessage="1" showErrorMessage="1" promptTitle="Participants without outcome" prompt="Entry is optional, not used for calculations." sqref="I41"/>
    <dataValidation allowBlank="1" showInputMessage="1" showErrorMessage="1" promptTitle="Key results as reported" prompt="Describe here the key reported outcome, and the method of analyses used by the investigators, e.g. logistic regression or survival analyses.  If known, state whether they were adjusted for other variables e.g. age &amp; sex, centre or certain confounders." sqref="F70:T70"/>
    <dataValidation allowBlank="1" showInputMessage="1" showErrorMessage="1" promptTitle="Reported occurrence" prompt="Enter reported occurrence in the exposed group." sqref="G71"/>
    <dataValidation allowBlank="1" showInputMessage="1" showErrorMessage="1" promptTitle="Lower confidence limit" prompt="Enter lower confidence limit." sqref="F72 I72 L72 O72 R72"/>
    <dataValidation allowBlank="1" showInputMessage="1" showErrorMessage="1" promptTitle="Upper confidence limit" prompt="Enter upper confidence limit." sqref="H72 K72 N72 Q72 T72"/>
    <dataValidation allowBlank="1" showInputMessage="1" showErrorMessage="1" promptTitle="Reported occurrence" prompt="Enter reported occurrence in the comparison group." sqref="J71"/>
    <dataValidation allowBlank="1" showInputMessage="1" showErrorMessage="1" promptTitle="Reported relative effect" prompt="Enter reported relative effect." sqref="M71"/>
    <dataValidation allowBlank="1" showInputMessage="1" showErrorMessage="1" promptTitle="Reported absolute effect" prompt="Enter reported absolute effect." sqref="P71"/>
    <dataValidation allowBlank="1" showInputMessage="1" showErrorMessage="1" promptTitle="Reported NNT" prompt="Enter reported NNT." sqref="S71"/>
    <dataValidation type="textLength" allowBlank="1" showInputMessage="1" showErrorMessage="1" promptTitle="Exposure intervention " prompt="Describe the study intervention - treatment definition, how, when, &amp; by whom administered." sqref="N21:T27">
      <formula1>1</formula1>
      <formula2>600</formula2>
    </dataValidation>
    <dataValidation type="textLength" allowBlank="1" showInputMessage="1" showErrorMessage="1" promptTitle="Comparison group" prompt="Describe the intervention  given to the control group - treatment definition, how, when &amp; by whom administered." sqref="N28">
      <formula1>1</formula1>
      <formula2>400</formula2>
    </dataValidation>
    <dataValidation allowBlank="1" showInputMessage="1" showErrorMessage="1" promptTitle="Publication details" prompt="Enter abbreviated publication details of study: main author, journal &amp; year of publication. &#10;Enter full citation on Page 1 under &quot;Evidence Selected&quot;" sqref="L4:T4"/>
    <dataValidation type="textLength" allowBlank="1" showInputMessage="1" showErrorMessage="1" promptTitle="Participant population" prompt="How were participants selected from the eligible population, e.g. consecutive cases, randomly selected sample?&#10;What percent of the eligibles participated?" sqref="N14:T17">
      <formula1>1</formula1>
      <formula2>700</formula2>
    </dataValidation>
    <dataValidation allowBlank="1" showInputMessage="1" showErrorMessage="1" promptTitle="Which outcome" prompt="Enter here which categorical outcome data is being entered for." sqref="D36"/>
    <dataValidation allowBlank="1" showInputMessage="1" showErrorMessage="1" promptTitle="Which outcome" prompt="Enter here which continuous outcome data is being entered for." sqref="D44"/>
    <dataValidation allowBlank="1" showInputMessage="1" showErrorMessage="1" promptTitle="Assess when?" prompt="When was this research report assessed?" sqref="H4:I4"/>
    <dataValidation allowBlank="1" showInputMessage="1" showErrorMessage="1" promptTitle="Assess by?" prompt="Who assessed this research report?  Enter initials or own self-identifier." sqref="D4:E4"/>
    <dataValidation type="textLength" allowBlank="1" showInputMessage="1" showErrorMessage="1" promptTitle="Eligible population" prompt="Describe how eligibles were selected.&#10;Was there a sampling frame? e.g. a birth register, media advertisements, class lists?  Who recruited and assessed eligibility?&#10;List the main eligibility (inclusion and exclusion) criteria." sqref="N8:T13">
      <formula1>1</formula1>
      <formula2>900</formula2>
    </dataValidation>
    <dataValidation allowBlank="1" showInputMessage="1" showErrorMessage="1" promptTitle="Method of allocation" prompt="Delete either randomised or non randomised" sqref="N18:T18"/>
    <dataValidation type="whole" allowBlank="1" showInputMessage="1" showErrorMessage="1" promptTitle="Participants without outcome" prompt="Entry is optional, not used for calculations." sqref="H41">
      <formula1>0</formula1>
      <formula2>egf</formula2>
    </dataValidation>
    <dataValidation allowBlank="1" showInputMessage="1" showErrorMessage="1" promptTitle="Method of allocation" prompt="Describe the method of allocation to exposure and comparison groups, e.g. simple random, cluster random, or case series.  If random, who knew?" sqref="N19:T20"/>
    <dataValidation type="textLength" allowBlank="1" showInputMessage="1" showErrorMessage="1" promptTitle="Setting" prompt="What were the settings or locations from which the eligibles were sourced, e.g. which country, urban/rural/ hospital/community?" sqref="N5:T7">
      <formula1>1</formula1>
      <formula2>500</formula2>
    </dataValidation>
    <dataValidation allowBlank="1" showInputMessage="1" showErrorMessage="1" promptTitle="Follow-up time in EG or nul" prompt="If a rate is wanted (such as in incidence studies), enter for the exposure group the average length of follow-up, in units of time shown.&#10;&#10;If a proportion is wanted (such as risk or prevalence), leave blank." sqref="H53"/>
    <dataValidation allowBlank="1" showInputMessage="1" showErrorMessage="1" promptTitle="Follow up time in CG or nul" prompt="If a rate is wanted (such as in incidence studies), enter for the comparison group the average length of follow-up, in units of time shown.&#10;&#10;If a proportion is wanted (such as risk or prevalence), leave blank." sqref="I53"/>
    <dataValidation type="list" allowBlank="1" showInputMessage="1" showErrorMessage="1" promptTitle="Select from drop-down list" prompt="Rate or proportion? &#10;Double click and select rate or proportion from the drop-down list. &#10;Use rate for incidence, use proportion for risk or prevalence.&#10;&#10;If assessing rate, fill in the Unit of time and the average length of follow-up for EG and CG." sqref="D50:F50">
      <formula1>"rate, proportion"</formula1>
    </dataValidation>
    <dataValidation type="textLength" allowBlank="1" showInputMessage="1" showErrorMessage="1" promptTitle="Outcomes" prompt="What were the primary outcomes?&#10;&#10;How, when &amp; by whom were they assessed?" sqref="N35:T40">
      <formula1>1</formula1>
      <formula2>800</formula2>
    </dataValidation>
    <dataValidation type="textLength" allowBlank="1" showInputMessage="1" showErrorMessage="1" promptTitle="Outcomes" prompt="What were the secondary outcomes?&#10;&#10;How, when &amp; by whom were they assessed?" sqref="N41:T45">
      <formula1>1</formula1>
      <formula2>800</formula2>
    </dataValidation>
    <dataValidation allowBlank="1" showInputMessage="1" showErrorMessage="1" promptTitle="Outcomes" prompt="What were the adverse outcomes?&#10;&#10;How, when &amp; by whom were they assessed?" sqref="N46:T49"/>
    <dataValidation type="decimal" allowBlank="1" showInputMessage="1" showErrorMessage="1" promptTitle="Mean" prompt="Enter the mean of the outcome measure for the exposure group." sqref="H46">
      <formula1>-500000</formula1>
      <formula2>500000</formula2>
    </dataValidation>
    <dataValidation type="decimal" allowBlank="1" showInputMessage="1" showErrorMessage="1" promptTitle="Mean" prompt="Enter the mean of the outcome measure for the comparison group." sqref="I46">
      <formula1>-500000</formula1>
      <formula2>500000</formula2>
    </dataValidation>
    <dataValidation type="decimal" allowBlank="1" showInputMessage="1" showErrorMessage="1" promptTitle="Standard deviation" prompt="Enter either standard deviation (SD) here, or standard error (SE) in the line below." sqref="H47:I47">
      <formula1>-500000</formula1>
      <formula2>500000</formula2>
    </dataValidation>
    <dataValidation type="decimal" allowBlank="1" showInputMessage="1" showErrorMessage="1" promptTitle="Standard error" prompt="Enter either standard error (SE)  here, or standard deviation (SD) in the line above." sqref="H48:I48">
      <formula1>-500000</formula1>
      <formula2>500000</formula2>
    </dataValidation>
  </dataValidations>
  <hyperlinks>
    <hyperlink ref="Q73" r:id="rId1" display="rt.jackson@auckland.ac.nz"/>
  </hyperlinks>
  <printOptions horizontalCentered="1"/>
  <pageMargins left="0.393700787401575" right="0.393700787401575" top="0.393700787401575" bottom="0.63" header="0.078740157480315" footer="0.36"/>
  <pageSetup fitToHeight="1" fitToWidth="1" horizontalDpi="600" verticalDpi="600" orientation="portrait" paperSize="9" scale="75"/>
  <headerFooter alignWithMargins="0">
    <oddFooter xml:space="preserve">&amp;L&amp;8&amp;F, &amp;A
&amp;D&amp;R&amp;8Downloadable from  www.epiq.co.nz
Copyright © 2004 Rod Jackson, University of Auckland </oddFooter>
  </headerFooter>
  <drawing r:id="rId4"/>
  <legacyDrawing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I37"/>
  <sheetViews>
    <sheetView showZeros="0" zoomScalePageLayoutView="0" workbookViewId="0" topLeftCell="A17">
      <selection activeCell="C36" sqref="C36"/>
    </sheetView>
  </sheetViews>
  <sheetFormatPr defaultColWidth="9.140625" defaultRowHeight="12.75"/>
  <cols>
    <col min="1" max="1" width="3.421875" style="85" customWidth="1"/>
    <col min="2" max="2" width="33.140625" style="85" customWidth="1"/>
    <col min="3" max="3" width="7.421875" style="84" customWidth="1"/>
    <col min="4" max="4" width="66.00390625" style="84" customWidth="1"/>
    <col min="5" max="5" width="1.421875" style="85" customWidth="1"/>
    <col min="6" max="16384" width="9.140625" style="85" customWidth="1"/>
  </cols>
  <sheetData>
    <row r="1" spans="1:4" ht="18">
      <c r="A1" s="641"/>
      <c r="B1" s="642"/>
      <c r="C1" s="220" t="str">
        <f>Page1!F2</f>
        <v>Intervention Studies</v>
      </c>
      <c r="D1" s="144"/>
    </row>
    <row r="2" spans="1:4" ht="15.75">
      <c r="A2" s="113" t="str">
        <f>Page2!A2</f>
        <v>Step 3: Appraise the study using the PECOT framework</v>
      </c>
      <c r="B2" s="105"/>
      <c r="C2" s="142"/>
      <c r="D2" s="143"/>
    </row>
    <row r="3" spans="1:4" ht="15.75">
      <c r="A3" s="106"/>
      <c r="B3" s="107" t="s">
        <v>116</v>
      </c>
      <c r="C3" s="217"/>
      <c r="D3" s="217" t="s">
        <v>13</v>
      </c>
    </row>
    <row r="4" spans="1:9" s="80" customFormat="1" ht="51">
      <c r="A4" s="131"/>
      <c r="B4" s="132" t="s">
        <v>117</v>
      </c>
      <c r="C4" s="198" t="s">
        <v>115</v>
      </c>
      <c r="D4" s="145" t="s">
        <v>14</v>
      </c>
      <c r="E4" s="80" t="s">
        <v>124</v>
      </c>
      <c r="F4" s="457" t="s">
        <v>123</v>
      </c>
      <c r="G4" s="458"/>
      <c r="H4" s="458"/>
      <c r="I4" s="459"/>
    </row>
    <row r="5" spans="1:9" ht="15.75">
      <c r="A5" s="524" t="s">
        <v>57</v>
      </c>
      <c r="B5" s="275" t="s">
        <v>170</v>
      </c>
      <c r="C5" s="148"/>
      <c r="D5" s="149"/>
      <c r="F5" s="460"/>
      <c r="G5" s="461"/>
      <c r="H5" s="461"/>
      <c r="I5" s="462"/>
    </row>
    <row r="6" spans="1:9" ht="15.75">
      <c r="A6" s="524"/>
      <c r="B6" s="261" t="s">
        <v>162</v>
      </c>
      <c r="C6" s="199"/>
      <c r="D6" s="303"/>
      <c r="F6" s="460"/>
      <c r="G6" s="461"/>
      <c r="H6" s="461"/>
      <c r="I6" s="462"/>
    </row>
    <row r="7" spans="1:9" ht="25.5">
      <c r="A7" s="524"/>
      <c r="B7" s="262" t="s">
        <v>108</v>
      </c>
      <c r="C7" s="200"/>
      <c r="D7" s="303"/>
      <c r="F7" s="460"/>
      <c r="G7" s="461"/>
      <c r="H7" s="461"/>
      <c r="I7" s="462"/>
    </row>
    <row r="8" spans="1:9" ht="15.75">
      <c r="A8" s="524"/>
      <c r="B8" s="262" t="s">
        <v>171</v>
      </c>
      <c r="C8" s="200"/>
      <c r="D8" s="359"/>
      <c r="F8" s="463"/>
      <c r="G8" s="464"/>
      <c r="H8" s="464"/>
      <c r="I8" s="465"/>
    </row>
    <row r="9" spans="1:9" ht="39" thickBot="1">
      <c r="A9" s="637"/>
      <c r="B9" s="263" t="s">
        <v>158</v>
      </c>
      <c r="C9" s="201"/>
      <c r="D9" s="304"/>
      <c r="F9" s="457" t="s">
        <v>189</v>
      </c>
      <c r="G9" s="458"/>
      <c r="H9" s="458"/>
      <c r="I9" s="459"/>
    </row>
    <row r="10" spans="1:9" ht="15.75">
      <c r="A10" s="524" t="s">
        <v>194</v>
      </c>
      <c r="B10" s="643" t="s">
        <v>96</v>
      </c>
      <c r="C10" s="644"/>
      <c r="D10" s="645"/>
      <c r="F10" s="460"/>
      <c r="G10" s="461"/>
      <c r="H10" s="461"/>
      <c r="I10" s="462"/>
    </row>
    <row r="11" spans="1:9" ht="38.25">
      <c r="A11" s="524"/>
      <c r="B11" s="264" t="s">
        <v>137</v>
      </c>
      <c r="C11" s="199"/>
      <c r="D11" s="303"/>
      <c r="F11" s="460"/>
      <c r="G11" s="461"/>
      <c r="H11" s="461"/>
      <c r="I11" s="462"/>
    </row>
    <row r="12" spans="1:9" ht="38.25">
      <c r="A12" s="524"/>
      <c r="B12" s="265" t="s">
        <v>35</v>
      </c>
      <c r="C12" s="200"/>
      <c r="D12" s="303"/>
      <c r="F12" s="460"/>
      <c r="G12" s="461"/>
      <c r="H12" s="461"/>
      <c r="I12" s="462"/>
    </row>
    <row r="13" spans="1:9" ht="38.25">
      <c r="A13" s="524"/>
      <c r="B13" s="265" t="s">
        <v>109</v>
      </c>
      <c r="C13" s="200"/>
      <c r="D13" s="303"/>
      <c r="F13" s="463"/>
      <c r="G13" s="464"/>
      <c r="H13" s="464"/>
      <c r="I13" s="465"/>
    </row>
    <row r="14" spans="1:4" ht="38.25">
      <c r="A14" s="524"/>
      <c r="B14" s="362" t="s">
        <v>36</v>
      </c>
      <c r="C14" s="200"/>
      <c r="D14" s="303"/>
    </row>
    <row r="15" spans="1:4" ht="25.5">
      <c r="A15" s="524"/>
      <c r="B15" s="265" t="s">
        <v>112</v>
      </c>
      <c r="C15" s="200"/>
      <c r="D15" s="303"/>
    </row>
    <row r="16" spans="1:4" ht="25.5">
      <c r="A16" s="524"/>
      <c r="B16" s="265" t="s">
        <v>89</v>
      </c>
      <c r="C16" s="200"/>
      <c r="D16" s="303"/>
    </row>
    <row r="17" spans="1:4" ht="15.75">
      <c r="A17" s="524"/>
      <c r="B17" s="265" t="s">
        <v>120</v>
      </c>
      <c r="C17" s="200"/>
      <c r="D17" s="303"/>
    </row>
    <row r="18" spans="1:4" ht="38.25">
      <c r="A18" s="524"/>
      <c r="B18" s="265" t="s">
        <v>42</v>
      </c>
      <c r="C18" s="200"/>
      <c r="D18" s="303"/>
    </row>
    <row r="19" spans="1:4" ht="25.5">
      <c r="A19" s="524"/>
      <c r="B19" s="265" t="s">
        <v>65</v>
      </c>
      <c r="C19" s="200"/>
      <c r="D19" s="303"/>
    </row>
    <row r="20" spans="1:4" ht="26.25" thickBot="1">
      <c r="A20" s="637"/>
      <c r="B20" s="263" t="s">
        <v>38</v>
      </c>
      <c r="C20" s="201"/>
      <c r="D20" s="304"/>
    </row>
    <row r="21" spans="1:4" ht="15.75">
      <c r="A21" s="636" t="s">
        <v>125</v>
      </c>
      <c r="B21" s="295" t="s">
        <v>172</v>
      </c>
      <c r="C21" s="148"/>
      <c r="D21" s="150"/>
    </row>
    <row r="22" spans="1:4" ht="25.5">
      <c r="A22" s="524"/>
      <c r="B22" s="265" t="s">
        <v>173</v>
      </c>
      <c r="C22" s="200"/>
      <c r="D22" s="303"/>
    </row>
    <row r="23" spans="1:4" ht="15.75">
      <c r="A23" s="524"/>
      <c r="B23" s="265" t="s">
        <v>98</v>
      </c>
      <c r="C23" s="298"/>
      <c r="D23" s="359"/>
    </row>
    <row r="24" spans="1:4" ht="26.25" thickBot="1">
      <c r="A24" s="637"/>
      <c r="B24" s="266" t="s">
        <v>103</v>
      </c>
      <c r="C24" s="202"/>
      <c r="D24" s="305"/>
    </row>
    <row r="25" spans="1:4" ht="25.5">
      <c r="A25" s="638" t="s">
        <v>126</v>
      </c>
      <c r="B25" s="367" t="s">
        <v>46</v>
      </c>
      <c r="C25" s="368"/>
      <c r="D25" s="306"/>
    </row>
    <row r="26" spans="1:4" ht="16.5" thickBot="1">
      <c r="A26" s="640"/>
      <c r="B26" s="364" t="s">
        <v>99</v>
      </c>
      <c r="C26" s="365"/>
      <c r="D26" s="366"/>
    </row>
    <row r="27" spans="1:4" ht="5.25" customHeight="1" thickBot="1">
      <c r="A27" s="363"/>
      <c r="B27" s="361"/>
      <c r="C27" s="361"/>
      <c r="D27" s="361"/>
    </row>
    <row r="28" spans="1:5" s="87" customFormat="1" ht="38.25">
      <c r="A28" s="638" t="s">
        <v>127</v>
      </c>
      <c r="B28" s="264" t="s">
        <v>201</v>
      </c>
      <c r="C28" s="199"/>
      <c r="D28" s="307"/>
      <c r="E28" s="71"/>
    </row>
    <row r="29" spans="1:4" ht="15.75">
      <c r="A29" s="639"/>
      <c r="B29" s="264" t="s">
        <v>100</v>
      </c>
      <c r="C29" s="199"/>
      <c r="D29" s="307"/>
    </row>
    <row r="30" spans="1:4" ht="25.5">
      <c r="A30" s="639"/>
      <c r="B30" s="267" t="s">
        <v>121</v>
      </c>
      <c r="C30" s="200"/>
      <c r="D30" s="303"/>
    </row>
    <row r="31" spans="1:4" ht="25.5">
      <c r="A31" s="639"/>
      <c r="B31" s="267" t="s">
        <v>44</v>
      </c>
      <c r="C31" s="200"/>
      <c r="D31" s="303"/>
    </row>
    <row r="32" spans="1:4" s="84" customFormat="1" ht="16.5" thickBot="1">
      <c r="A32" s="639"/>
      <c r="B32" s="268" t="s">
        <v>101</v>
      </c>
      <c r="C32" s="201"/>
      <c r="D32" s="304"/>
    </row>
    <row r="33" spans="1:5" s="87" customFormat="1" ht="25.5">
      <c r="A33" s="636" t="s">
        <v>174</v>
      </c>
      <c r="B33" s="296" t="s">
        <v>1</v>
      </c>
      <c r="C33" s="199"/>
      <c r="D33" s="306"/>
      <c r="E33" s="71"/>
    </row>
    <row r="34" spans="1:4" ht="38.25">
      <c r="A34" s="524"/>
      <c r="B34" s="269" t="s">
        <v>118</v>
      </c>
      <c r="C34" s="200"/>
      <c r="D34" s="303"/>
    </row>
    <row r="35" spans="1:4" ht="38.25">
      <c r="A35" s="524"/>
      <c r="B35" s="270" t="s">
        <v>2</v>
      </c>
      <c r="C35" s="200"/>
      <c r="D35" s="303"/>
    </row>
    <row r="36" spans="1:4" ht="26.25" thickBot="1">
      <c r="A36" s="637"/>
      <c r="B36" s="297" t="s">
        <v>119</v>
      </c>
      <c r="C36" s="201"/>
      <c r="D36" s="304"/>
    </row>
    <row r="37" spans="1:4" ht="12.75">
      <c r="A37" s="285"/>
      <c r="B37" s="285"/>
      <c r="C37" s="285"/>
      <c r="D37" s="286" t="s">
        <v>110</v>
      </c>
    </row>
  </sheetData>
  <sheetProtection sheet="1" selectLockedCells="1"/>
  <mergeCells count="10">
    <mergeCell ref="A1:B1"/>
    <mergeCell ref="A5:A9"/>
    <mergeCell ref="A10:A20"/>
    <mergeCell ref="F9:I13"/>
    <mergeCell ref="B10:D10"/>
    <mergeCell ref="A21:A24"/>
    <mergeCell ref="A28:A32"/>
    <mergeCell ref="A33:A36"/>
    <mergeCell ref="F4:I8"/>
    <mergeCell ref="A25:A26"/>
  </mergeCells>
  <dataValidations count="35">
    <dataValidation allowBlank="1" showInputMessage="1" showErrorMessage="1" promptTitle="Intention-to-treat analyses?" prompt="Were all participants analysed in the groups (EG &amp; CG) to which they were originally allocated?&#10; " sqref="D29"/>
    <dataValidation type="list" allowBlank="1" showInputMessage="1" showErrorMessage="1" promptTitle="Study grade" prompt="Assess the overall quality of the study and assign a grade&#10;+  ok, Good: low risk of bias or measurement error&#10;x  not ok, Poor: Flawed and unreliable&#10;?  unclear, not well reported, unable to assess" sqref="C36">
      <formula1>"+, x, ?"</formula1>
    </dataValidation>
    <dataValidation allowBlank="1" showInputMessage="1" showErrorMessage="1" promptTitle="Follow-up period" prompt="Was follow-up long enough to detect important effects? &#10;Was it too long, e.g. the effect may have worn off or patients lost?" sqref="D26"/>
    <dataValidation allowBlank="1" showInputMessage="1" showErrorMessage="1" promptTitle="Groups similar?" prompt="Were there any differences between the exposure and comparison groups at baseline?  &#10;&#10;If so, were these adjusted for in the analyses (e.g. multivariate analyses or stratification). &#10; &#10;Were there likely to be any residual differences of relevance?" sqref="D28"/>
    <dataValidation allowBlank="1" showInputMessage="1" showErrorMessage="1" promptTitle="Outcome applicability" prompt="Were all important benefits and harms assessed? &#10;Was it possible to determine the overall balance of benefits and harms of the exposure/comparison?" sqref="D24"/>
    <dataValidation allowBlank="1" showInputMessage="1" showErrorMessage="1" promptTitle="Similar follow-up?" prompt="Was follow-up time in exposure and comparison groups similar? If not, why not? What are the implications?" sqref="D25"/>
    <dataValidation allowBlank="1" showInputMessage="1" showErrorMessage="1" promptTitle="Intervention effects" prompt="Were effect estimates (e.g RRs, RDs) given or possible to calculate?" sqref="D30"/>
    <dataValidation allowBlank="1" showInputMessage="1" showErrorMessage="1" promptTitle="Internal validity" prompt="How well did the study minimise bias (i.e. low systematic error)? " sqref="D33"/>
    <dataValidation allowBlank="1" showInputMessage="1" showErrorMessage="1" promptTitle="Precision of study results" prompt="Was the precision of the exposure effect estimates sufficient to be of use for informing decisions?&#10;&#10;If not, was the power of the study given (or calculable) and sufficient?&#10;" sqref="D34"/>
    <dataValidation allowBlank="1" showInputMessage="1" showErrorMessage="1" promptTitle="Applicability" prompt="Are there sufficient details given about the study to determine if the findings are relevant to a practice population? Consider: participants, exposures and comparisons, outcomes, resource and policy implications." sqref="D35"/>
    <dataValidation allowBlank="1" showInputMessage="1" showErrorMessage="1" promptTitle="Overall study quality" prompt="Were there fundamental flaws in the study?" sqref="D36"/>
    <dataValidation type="list" allowBlank="1" showInputMessage="1" showErrorMessage="1" promptTitle="Rating" prompt="Double click on box and select your rating for this aspect:&#10;  +  ok, good&#10;  x  no ok, poor&#10;  ? unclear, not reported, unable to assess&#10;  na not applicable" sqref="C33:C35">
      <formula1>"+, x, ?, na"</formula1>
    </dataValidation>
    <dataValidation type="list" allowBlank="1" showInputMessage="1" showErrorMessage="1" promptTitle="Rating" prompt="Double click on box and select your rating for this aspect:&#10;  +  ok, good&#10;  x  not ok, poor&#10;  ? unclear, not reported, unable to assess&#10;  na not applicable" sqref="C28:C32 C6:C9 C11:C20 C22:C26">
      <formula1>"+, x, ?, na"</formula1>
    </dataValidation>
    <dataValidation allowBlank="1" showInputMessage="1" showErrorMessage="1" promptTitle="Precision &amp; power" prompt="Were confidence intervals &amp;/or p-values for effect estimates  given or possible to calculate? Were they sufficiently precise?  If not, was the power of the study sufficient?" sqref="D31"/>
    <dataValidation allowBlank="1" showInputMessage="1" showErrorMessage="1" promptTitle="Analytical methods" prompt="Were important differences in follow-up time, likely confounders etc adjusted for? &#10;Were GATE FRAME calculations similar to reported calculations?" sqref="D32"/>
    <dataValidation allowBlank="1" showInputMessage="1" showErrorMessage="1" promptTitle="Source population" prompt="Was the source population described e.g. setting, location, in sufficient detail to determine if generalisable and applicable?" sqref="D21"/>
    <dataValidation allowBlank="1" showInputMessage="1" showErrorMessage="1" promptTitle="Eligible population" prompt="Was selection process (&amp; sampling frame) well defined?&#10;Were the inclusion and exclusion criteria explicit and clear so they could be replicated? Were they broad or restrictive?&#10;Were they appropriate given study objectives and population group?" sqref="D7"/>
    <dataValidation allowBlank="1" showInputMessage="1" showErrorMessage="1" promptTitle="Participant population" prompt="Was selection of participants from the eligible population well described (e.g consecutive cases or random sample)?  &#10;Do the participants represent the eligible population?" sqref="D8"/>
    <dataValidation allowBlank="1" showInputMessage="1" showErrorMessage="1" promptTitle="Personal (prognostic) factors" prompt="Was there enough information about the baseline characteristics of the participant population?  Is any important information missing?&#10;" sqref="D9"/>
    <dataValidation allowBlank="1" showInputMessage="1" showErrorMessage="1" promptTitle="Outcome measures" prompt="How objective were outcome measures (e.g. death, automatic test, strict diagnostic criteria)?&#10;Where significant judgement required were independant adjudicators used?&#10;Was reliability of measures relevant (inter-rater &amp; intra-rater), &amp; if so, reported?" sqref="D22"/>
    <dataValidation type="list" allowBlank="1" showInputMessage="1" showErrorMessage="1" promptTitle="Rating" prompt="Enter your rating for this aspect:&#10;  +  positive, good&#10;  ~  mixed or unclear&#10;  x  poor&#10;  nr not reported, unable to assess" sqref="C21">
      <formula1>"+, ~, x, nr"</formula1>
    </dataValidation>
    <dataValidation allowBlank="1" showInputMessage="1" showErrorMessage="1" prompt="&#10;&#10;" sqref="B15"/>
    <dataValidation allowBlank="1" showInputMessage="1" showErrorMessage="1" promptTitle="Useable interventions" prompt="Could the intervention be applied in my practice? In this patient setting? Are they available, implementable &amp; affordable?&#10;Was management in the comparison group similar to usual practice?" sqref="B20"/>
    <dataValidation allowBlank="1" showInputMessage="1" showErrorMessage="1" promptTitle="Exposure &amp; Comparison" prompt="Were exposure &amp; comparison interventions described in sufficient detail (i.e. enough for study to be replicated) &amp; valid (e.g. if active &amp; placebo drug, were contents chemically analysed)? If no comparison grp, study is case series &amp; of limited validity" sqref="D11"/>
    <dataValidation allowBlank="1" showInputMessage="1" showErrorMessage="1" promptTitle="Allocation randomised?" prompt="Was allocation to exposure and comparison randomised?  If described as a randomised trial, what was the method of randomisation?  &#10;If cross-over trial, was order of intervention randomised?&#10;If not randomised, was significant confounding likely?" sqref="D12"/>
    <dataValidation allowBlank="1" showInputMessage="1" showErrorMessage="1" promptTitle="Allocation concealed?" prompt="Could the person(s) determining allocation to and implementing interventions (exposure or comparison) have changed the allocation?" sqref="D13"/>
    <dataValidation allowBlank="1" showInputMessage="1" showErrorMessage="1" promptTitle="Blinding?" prompt="Were participants blind to which intervention they received? &#10;&#10;Were study field / treatment staff also blind to intervention? &#10;&#10;If no, was it likely to cause important bias?" sqref="D15"/>
    <dataValidation allowBlank="1" showInputMessage="1" showErrorMessage="1" promptTitle="Compliance?" prompt="Was compliance/adherence to intervention or comparison measured?  Could it be related to the intervention, e.g. drug side-effects?&#10;Was lack of compliance/adherence sufficient to cause important bias?&#10;If not reported, could this have been a problem? Why?" sqref="D16"/>
    <dataValidation allowBlank="1" showInputMessage="1" showErrorMessage="1" promptTitle="Contamination?" prompt="Any of the comparison group receive the intervention or vice versa?&#10;If so, was it sufficient to cause important bias?&#10;If a cross-over trial, was there sufficient wash-out period between the interventions?&#10;If not reported, could this have been a problem?" sqref="D17"/>
    <dataValidation allowBlank="1" showInputMessage="1" showErrorMessage="1" promptTitle="Other interventions?" prompt="Were the groups treated equally?&#10;Did either group receive additional interventions or have services provided in a different manner, e.g. at home?&#10;Was this sufficient to cause important bias?&#10;If not reported, could this have been a problem? Why?" sqref="D18"/>
    <dataValidation allowBlank="1" showInputMessage="1" showErrorMessage="1" promptTitle="Follow-up?" prompt="Were those lost-to-follow-up dropped/lost pre-/during/post- intervention acceptably low? &#10;&#10;Did the proportion dropped differ by group? &#10; &#10;Were drop-outs related to a particular intervention, e.g. pain from treatment or greater contact?" sqref="D19"/>
    <dataValidation allowBlank="1" showInputMessage="1" showErrorMessage="1" promptTitle="Useable interventions?" prompt="Could the intervention be applied in your practice? In this patient setting? Are they available, implementable &amp; affordable?&#10;Was management in the comparison group similar to usual practice?" sqref="D20"/>
    <dataValidation allowBlank="1" showInputMessage="1" showErrorMessage="1" promptTitle="Outcome assessment blind?" prompt="Were outcomes assessed by people blind to allocation? &#10;If not, is this likely to lead to biased outcome assessments?" sqref="D23"/>
    <dataValidation allowBlank="1" showInputMessage="1" showErrorMessage="1" promptTitle="Study Setting" prompt="Was the setting well described e.g. location, in sufficient detail to determine if generalisable and applicable?" sqref="D6"/>
    <dataValidation allowBlank="1" showInputMessage="1" showErrorMessage="1" promptTitle="Accurate measurements of E&amp;G?" prompt="If allocation by randomisation, ignore this question.&#10;What was done to ensure that measurements of exposure &amp; comparisons were accurate? Were they done BLIND to outcomes? Were they OBJECTIVE measures (eg lab tests, validated questionnaires)?" sqref="D14"/>
  </dataValidations>
  <printOptions horizontalCentered="1"/>
  <pageMargins left="0.5118110236220472" right="0.4330708661417323" top="0.35433070866141736" bottom="0.6692913385826772" header="0.07874015748031496" footer="0.35433070866141736"/>
  <pageSetup fitToHeight="0" fitToWidth="1" horizontalDpi="600" verticalDpi="600" orientation="portrait" paperSize="9" scale="86"/>
  <headerFooter alignWithMargins="0">
    <oddFooter xml:space="preserve">&amp;L&amp;8&amp;F, &amp;A
&amp;D&amp;R&amp;8Downloadable from  www.epiq.co.nz
Copyright © 2004 Rod Jackson, University of Auckland </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7">
    <pageSetUpPr fitToPage="1"/>
  </sheetPr>
  <dimension ref="A1:R18"/>
  <sheetViews>
    <sheetView showZeros="0" zoomScalePageLayoutView="0" workbookViewId="0" topLeftCell="A1">
      <selection activeCell="B6" sqref="B6:C6"/>
    </sheetView>
  </sheetViews>
  <sheetFormatPr defaultColWidth="9.140625" defaultRowHeight="12.75"/>
  <cols>
    <col min="1" max="1" width="5.8515625" style="114" customWidth="1"/>
    <col min="2" max="2" width="18.140625" style="114" customWidth="1"/>
    <col min="3" max="3" width="97.28125" style="114" customWidth="1"/>
    <col min="4" max="4" width="1.421875" style="85" customWidth="1"/>
    <col min="5" max="16384" width="9.140625" style="85" customWidth="1"/>
  </cols>
  <sheetData>
    <row r="1" spans="1:3" s="117" customFormat="1" ht="26.25" customHeight="1">
      <c r="A1" s="646" t="str">
        <f>Page1!F2</f>
        <v>Intervention Studies</v>
      </c>
      <c r="B1" s="647"/>
      <c r="C1" s="648"/>
    </row>
    <row r="2" spans="1:3" ht="26.25" customHeight="1">
      <c r="A2" s="119" t="s">
        <v>185</v>
      </c>
      <c r="B2" s="120"/>
      <c r="C2" s="271"/>
    </row>
    <row r="3" spans="1:18" s="115" customFormat="1" ht="99.75" customHeight="1">
      <c r="A3" s="129"/>
      <c r="B3" s="288" t="s">
        <v>84</v>
      </c>
      <c r="C3" s="289"/>
      <c r="E3" s="203"/>
      <c r="F3" s="86"/>
      <c r="G3" s="86"/>
      <c r="H3" s="86"/>
      <c r="I3" s="86"/>
      <c r="J3" s="86"/>
      <c r="K3" s="86"/>
      <c r="M3" s="86"/>
      <c r="N3" s="86"/>
      <c r="O3" s="86"/>
      <c r="P3" s="86"/>
      <c r="Q3" s="86"/>
      <c r="R3" s="86"/>
    </row>
    <row r="4" spans="1:7" s="115" customFormat="1" ht="18" customHeight="1">
      <c r="A4" s="174" t="s">
        <v>142</v>
      </c>
      <c r="B4" s="272"/>
      <c r="C4" s="273"/>
      <c r="E4" s="203"/>
      <c r="F4" s="204"/>
      <c r="G4" s="204"/>
    </row>
    <row r="5" spans="1:7" s="86" customFormat="1" ht="90" customHeight="1">
      <c r="A5" s="290" t="s">
        <v>139</v>
      </c>
      <c r="B5" s="649"/>
      <c r="C5" s="650"/>
      <c r="D5" s="88"/>
      <c r="E5" s="659" t="s">
        <v>43</v>
      </c>
      <c r="F5" s="660"/>
      <c r="G5" s="661"/>
    </row>
    <row r="6" spans="1:7" s="86" customFormat="1" ht="99" customHeight="1">
      <c r="A6" s="654" t="s">
        <v>190</v>
      </c>
      <c r="B6" s="649"/>
      <c r="C6" s="653"/>
      <c r="D6" s="88"/>
      <c r="E6" s="375"/>
      <c r="F6" s="376"/>
      <c r="G6" s="377"/>
    </row>
    <row r="7" spans="1:7" s="86" customFormat="1" ht="141.75" customHeight="1" thickBot="1">
      <c r="A7" s="655"/>
      <c r="B7" s="431"/>
      <c r="C7" s="433"/>
      <c r="D7" s="88"/>
      <c r="E7" s="662" t="s">
        <v>23</v>
      </c>
      <c r="F7" s="663"/>
      <c r="G7" s="664"/>
    </row>
    <row r="8" spans="1:7" s="86" customFormat="1" ht="18" customHeight="1">
      <c r="A8" s="656" t="s">
        <v>156</v>
      </c>
      <c r="B8" s="657"/>
      <c r="C8" s="658"/>
      <c r="E8" s="665"/>
      <c r="F8" s="666"/>
      <c r="G8" s="667"/>
    </row>
    <row r="9" spans="1:7" s="99" customFormat="1" ht="90.75" customHeight="1">
      <c r="A9" s="290" t="s">
        <v>87</v>
      </c>
      <c r="B9" s="651"/>
      <c r="C9" s="652"/>
      <c r="E9" s="668"/>
      <c r="F9" s="669"/>
      <c r="G9" s="670"/>
    </row>
    <row r="10" spans="1:3" s="98" customFormat="1" ht="61.5" customHeight="1">
      <c r="A10" s="291" t="s">
        <v>188</v>
      </c>
      <c r="B10" s="651"/>
      <c r="C10" s="652"/>
    </row>
    <row r="11" spans="1:3" s="87" customFormat="1" ht="97.5" customHeight="1">
      <c r="A11" s="291" t="s">
        <v>157</v>
      </c>
      <c r="B11" s="651"/>
      <c r="C11" s="652"/>
    </row>
    <row r="12" spans="1:3" s="86" customFormat="1" ht="18" customHeight="1">
      <c r="A12" s="656" t="s">
        <v>169</v>
      </c>
      <c r="B12" s="657"/>
      <c r="C12" s="658"/>
    </row>
    <row r="13" spans="1:3" s="80" customFormat="1" ht="58.5" customHeight="1" thickBot="1">
      <c r="A13" s="431"/>
      <c r="B13" s="432"/>
      <c r="C13" s="433"/>
    </row>
    <row r="14" spans="1:3" s="86" customFormat="1" ht="33.75" customHeight="1">
      <c r="A14" s="673" t="s">
        <v>39</v>
      </c>
      <c r="B14" s="674"/>
      <c r="C14" s="675"/>
    </row>
    <row r="15" spans="1:3" s="86" customFormat="1" ht="32.25" customHeight="1">
      <c r="A15" s="676" t="s">
        <v>37</v>
      </c>
      <c r="B15" s="677"/>
      <c r="C15" s="308"/>
    </row>
    <row r="16" spans="1:3" s="86" customFormat="1" ht="96.75" customHeight="1" thickBot="1">
      <c r="A16" s="671" t="s">
        <v>184</v>
      </c>
      <c r="B16" s="672"/>
      <c r="C16" s="309"/>
    </row>
    <row r="17" spans="1:5" s="121" customFormat="1" ht="12.75">
      <c r="A17" s="287"/>
      <c r="B17" s="287"/>
      <c r="C17" s="286" t="s">
        <v>110</v>
      </c>
      <c r="D17" s="84"/>
      <c r="E17" s="49"/>
    </row>
    <row r="18" ht="12.75">
      <c r="D18" s="84"/>
    </row>
  </sheetData>
  <sheetProtection sheet="1" objects="1" scenarios="1" selectLockedCells="1"/>
  <mergeCells count="16">
    <mergeCell ref="A16:B16"/>
    <mergeCell ref="A14:C14"/>
    <mergeCell ref="A13:C13"/>
    <mergeCell ref="A12:C12"/>
    <mergeCell ref="A15:B15"/>
    <mergeCell ref="B11:C11"/>
    <mergeCell ref="A8:C8"/>
    <mergeCell ref="B9:C9"/>
    <mergeCell ref="E5:G5"/>
    <mergeCell ref="E7:G9"/>
    <mergeCell ref="A1:C1"/>
    <mergeCell ref="B5:C5"/>
    <mergeCell ref="B7:C7"/>
    <mergeCell ref="B10:C10"/>
    <mergeCell ref="B6:C6"/>
    <mergeCell ref="A6:A7"/>
  </mergeCells>
  <dataValidations count="10">
    <dataValidation allowBlank="1" showInputMessage="1" showErrorMessage="1" promptTitle="Other studies" prompt="Identify other relevant studies, particularly systematic reviews.&#10;Are there any points of discrepancy or conflict with the study you are evaluating?" sqref="C8"/>
    <dataValidation allowBlank="1" showInputMessage="1" showErrorMessage="1" promptTitle="Bottom line" prompt="Taking into account all the evidence, the setting and the issues identified above, what decision would you make with regard to your scenario?" sqref="A13"/>
    <dataValidation allowBlank="1" showInputMessage="1" showErrorMessage="1" promptTitle="Implementation Plan" prompt="1. Identify best practice (EBCP Steps 1-4)&#10;2. Assess your (team's) current practice: survey&#10;3. Compare with best practice - is there a gap?&#10;4. Consider reasons for gap, identify processes to reduce gap &amp; implement&#10;5. Re-survey: is there any improvement?" sqref="C16"/>
    <dataValidation allowBlank="1" showInputMessage="1" showErrorMessage="1" promptTitle="Organisational evaluation" sqref="A16"/>
    <dataValidation allowBlank="1" showInputMessage="1" showErrorMessage="1" promptTitle="Patient preferences" prompt="Does the patient prefer one treatment over another?  &#10;&#10;Is the patient ready to take on this intervention?" sqref="B9:C9"/>
    <dataValidation allowBlank="1" showInputMessage="1" showErrorMessage="1" promptTitle="Policy issues" prompt="Are there any issues at higher levels (e.g. management or governmental) that could impact upon the use of this intervention, such as a policy decision about availability of tests, drugs, funding or patient follow-up?&#10;&#10;What issues does it raise?" sqref="B10:C10"/>
    <dataValidation allowBlank="1" showInputMessage="1" showErrorMessage="1" promptTitle="Application to patient" prompt="Does the patient have co-morbidities, clinical or psychological  factors, or other important problems that impact on the choice of treatment? &#10;&#10;Does the practitioner have the necessary skills or equipment?&#10;Are costs justified?" sqref="B11:C11"/>
    <dataValidation allowBlank="1" showInputMessage="1" showErrorMessage="1" promptTitle="Assess personal performance" prompt="Which steps do you think went well and which steps do you think need more practice? &#10;Is your practice informed by quality evidence?" sqref="C15"/>
    <dataValidation allowBlank="1" showInputMessage="1" showErrorMessage="1" promptTitle="This study" prompt="What is the main message from this study? What are the key strengths and weaknesses?" sqref="C5 B5"/>
    <dataValidation allowBlank="1" showInputMessage="1" showErrorMessage="1" promptTitle="Other studies" prompt="How does the evidence from this study fit with the body of evidence from other studies, metanalyses, or synopses? &#10;Are there any points of discrepancy or conflict with the study you are evaluating?" sqref="B7:C7 B6:C6"/>
  </dataValidations>
  <printOptions horizontalCentered="1"/>
  <pageMargins left="0.4724409448818898" right="0.3937007874015748" top="0.4330708661417323" bottom="0.7874015748031497" header="0.07874015748031496" footer="0.3937007874015748"/>
  <pageSetup fitToHeight="0" fitToWidth="1" horizontalDpi="600" verticalDpi="600" orientation="portrait" paperSize="9" scale="79"/>
  <headerFooter alignWithMargins="0">
    <oddFooter xml:space="preserve">&amp;L&amp;8&amp;F, &amp;A
&amp;D&amp;R&amp;8Downloadable from  www.epiq.co.nz
Copyright © 2004 Rod Jackson, University of Auckland </oddFooter>
  </headerFooter>
  <drawing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O23"/>
  <sheetViews>
    <sheetView zoomScalePageLayoutView="0" workbookViewId="0" topLeftCell="A1">
      <selection activeCell="A12" sqref="A12:J12"/>
    </sheetView>
  </sheetViews>
  <sheetFormatPr defaultColWidth="9.140625" defaultRowHeight="12.75"/>
  <cols>
    <col min="1" max="1" width="1.7109375" style="311" customWidth="1"/>
    <col min="2" max="2" width="12.28125" style="311" customWidth="1"/>
    <col min="3" max="3" width="9.7109375" style="311" customWidth="1"/>
    <col min="4" max="4" width="29.7109375" style="311" customWidth="1"/>
    <col min="5" max="5" width="7.00390625" style="311" customWidth="1"/>
    <col min="6" max="6" width="6.28125" style="311" customWidth="1"/>
    <col min="7" max="7" width="18.00390625" style="311" customWidth="1"/>
    <col min="8" max="8" width="20.8515625" style="311" customWidth="1"/>
    <col min="9" max="9" width="15.421875" style="311" customWidth="1"/>
    <col min="10" max="10" width="9.421875" style="311" customWidth="1"/>
    <col min="11" max="16384" width="9.140625" style="311" customWidth="1"/>
  </cols>
  <sheetData>
    <row r="1" spans="1:10" ht="27" customHeight="1">
      <c r="A1" s="310"/>
      <c r="B1" s="380" t="s">
        <v>50</v>
      </c>
      <c r="C1" s="381"/>
      <c r="D1" s="381"/>
      <c r="E1" s="381"/>
      <c r="F1" s="381"/>
      <c r="G1" s="381"/>
      <c r="H1" s="381"/>
      <c r="I1" s="381"/>
      <c r="J1" s="382"/>
    </row>
    <row r="2" spans="1:10" ht="27" customHeight="1">
      <c r="A2" s="312"/>
      <c r="B2" s="313"/>
      <c r="C2" s="314"/>
      <c r="D2" s="314"/>
      <c r="E2" s="314"/>
      <c r="F2" s="315" t="s">
        <v>17</v>
      </c>
      <c r="G2" s="314"/>
      <c r="H2" s="314"/>
      <c r="I2" s="314"/>
      <c r="J2" s="316"/>
    </row>
    <row r="3" spans="1:10" ht="19.5" customHeight="1">
      <c r="A3" s="317"/>
      <c r="B3" s="318"/>
      <c r="C3" s="318"/>
      <c r="D3" s="318"/>
      <c r="E3" s="318"/>
      <c r="F3" s="319"/>
      <c r="G3" s="318"/>
      <c r="H3" s="318"/>
      <c r="I3" s="318"/>
      <c r="J3" s="320"/>
    </row>
    <row r="4" spans="1:10" ht="70.5" customHeight="1">
      <c r="A4" s="321"/>
      <c r="B4" s="322"/>
      <c r="C4" s="383" t="s">
        <v>114</v>
      </c>
      <c r="D4" s="384"/>
      <c r="E4" s="323"/>
      <c r="F4" s="390"/>
      <c r="G4" s="324"/>
      <c r="H4" s="325"/>
      <c r="I4" s="326" t="s">
        <v>95</v>
      </c>
      <c r="J4" s="327"/>
    </row>
    <row r="5" spans="1:15" ht="15.75" customHeight="1">
      <c r="A5" s="328"/>
      <c r="B5" s="329"/>
      <c r="C5" s="330"/>
      <c r="D5" s="343" t="s">
        <v>88</v>
      </c>
      <c r="E5" s="331"/>
      <c r="F5" s="391"/>
      <c r="G5" s="330"/>
      <c r="H5" s="385"/>
      <c r="I5" s="385"/>
      <c r="J5" s="332"/>
      <c r="L5" s="684" t="s">
        <v>21</v>
      </c>
      <c r="M5" s="685"/>
      <c r="N5" s="685"/>
      <c r="O5" s="686"/>
    </row>
    <row r="6" spans="1:15" ht="15.75">
      <c r="A6" s="333"/>
      <c r="B6" s="406" t="s">
        <v>18</v>
      </c>
      <c r="C6" s="406"/>
      <c r="D6" s="406"/>
      <c r="E6" s="406"/>
      <c r="F6" s="406"/>
      <c r="G6" s="406"/>
      <c r="H6" s="406"/>
      <c r="I6" s="406"/>
      <c r="J6" s="335"/>
      <c r="L6" s="687"/>
      <c r="M6" s="688"/>
      <c r="N6" s="688"/>
      <c r="O6" s="689"/>
    </row>
    <row r="7" spans="1:15" ht="15.75">
      <c r="A7" s="333"/>
      <c r="B7" s="360" t="s">
        <v>19</v>
      </c>
      <c r="C7" s="682"/>
      <c r="D7" s="683"/>
      <c r="E7" s="360" t="s">
        <v>20</v>
      </c>
      <c r="F7" s="369"/>
      <c r="G7" s="360"/>
      <c r="H7" s="360"/>
      <c r="I7" s="360"/>
      <c r="J7" s="335"/>
      <c r="L7" s="687"/>
      <c r="M7" s="688"/>
      <c r="N7" s="688"/>
      <c r="O7" s="689"/>
    </row>
    <row r="8" spans="1:15" ht="72" customHeight="1">
      <c r="A8" s="678"/>
      <c r="B8" s="679"/>
      <c r="C8" s="680"/>
      <c r="D8" s="680"/>
      <c r="E8" s="679"/>
      <c r="F8" s="680"/>
      <c r="G8" s="680"/>
      <c r="H8" s="679"/>
      <c r="I8" s="679"/>
      <c r="J8" s="681"/>
      <c r="L8" s="687"/>
      <c r="M8" s="688"/>
      <c r="N8" s="688"/>
      <c r="O8" s="689"/>
    </row>
    <row r="9" spans="1:15" ht="15.75">
      <c r="A9" s="333"/>
      <c r="B9" s="360" t="s">
        <v>19</v>
      </c>
      <c r="C9" s="682"/>
      <c r="D9" s="683"/>
      <c r="E9" s="360" t="s">
        <v>20</v>
      </c>
      <c r="F9" s="369"/>
      <c r="G9" s="360"/>
      <c r="H9" s="360"/>
      <c r="I9" s="360"/>
      <c r="J9" s="335"/>
      <c r="L9" s="684" t="s">
        <v>49</v>
      </c>
      <c r="M9" s="685"/>
      <c r="N9" s="685"/>
      <c r="O9" s="686"/>
    </row>
    <row r="10" spans="1:15" ht="72" customHeight="1">
      <c r="A10" s="678"/>
      <c r="B10" s="679"/>
      <c r="C10" s="680"/>
      <c r="D10" s="680"/>
      <c r="E10" s="679"/>
      <c r="F10" s="680"/>
      <c r="G10" s="680"/>
      <c r="H10" s="679"/>
      <c r="I10" s="679"/>
      <c r="J10" s="681"/>
      <c r="L10" s="687"/>
      <c r="M10" s="688"/>
      <c r="N10" s="688"/>
      <c r="O10" s="689"/>
    </row>
    <row r="11" spans="1:15" ht="15.75">
      <c r="A11" s="333"/>
      <c r="B11" s="360" t="s">
        <v>19</v>
      </c>
      <c r="C11" s="682"/>
      <c r="D11" s="683"/>
      <c r="E11" s="360" t="s">
        <v>20</v>
      </c>
      <c r="F11" s="369"/>
      <c r="G11" s="360"/>
      <c r="H11" s="360"/>
      <c r="I11" s="360"/>
      <c r="J11" s="335"/>
      <c r="L11" s="687"/>
      <c r="M11" s="688"/>
      <c r="N11" s="688"/>
      <c r="O11" s="689"/>
    </row>
    <row r="12" spans="1:15" ht="72" customHeight="1">
      <c r="A12" s="678"/>
      <c r="B12" s="679"/>
      <c r="C12" s="680"/>
      <c r="D12" s="680"/>
      <c r="E12" s="679"/>
      <c r="F12" s="680"/>
      <c r="G12" s="680"/>
      <c r="H12" s="679"/>
      <c r="I12" s="679"/>
      <c r="J12" s="681"/>
      <c r="L12" s="690"/>
      <c r="M12" s="691"/>
      <c r="N12" s="691"/>
      <c r="O12" s="692"/>
    </row>
    <row r="13" spans="1:10" ht="15.75">
      <c r="A13" s="333"/>
      <c r="B13" s="360" t="s">
        <v>19</v>
      </c>
      <c r="C13" s="682"/>
      <c r="D13" s="683"/>
      <c r="E13" s="360" t="s">
        <v>20</v>
      </c>
      <c r="F13" s="369"/>
      <c r="G13" s="360"/>
      <c r="H13" s="360"/>
      <c r="I13" s="360"/>
      <c r="J13" s="335"/>
    </row>
    <row r="14" spans="1:10" ht="72" customHeight="1">
      <c r="A14" s="678"/>
      <c r="B14" s="679"/>
      <c r="C14" s="680"/>
      <c r="D14" s="680"/>
      <c r="E14" s="679"/>
      <c r="F14" s="680"/>
      <c r="G14" s="679"/>
      <c r="H14" s="679"/>
      <c r="I14" s="679"/>
      <c r="J14" s="681"/>
    </row>
    <row r="15" spans="1:10" ht="15.75">
      <c r="A15" s="333"/>
      <c r="B15" s="360" t="s">
        <v>19</v>
      </c>
      <c r="C15" s="682"/>
      <c r="D15" s="683"/>
      <c r="E15" s="360" t="s">
        <v>20</v>
      </c>
      <c r="F15" s="369"/>
      <c r="G15" s="360"/>
      <c r="H15" s="360"/>
      <c r="I15" s="360"/>
      <c r="J15" s="335"/>
    </row>
    <row r="16" spans="1:10" ht="72" customHeight="1">
      <c r="A16" s="678"/>
      <c r="B16" s="679"/>
      <c r="C16" s="680"/>
      <c r="D16" s="680"/>
      <c r="E16" s="679"/>
      <c r="F16" s="680"/>
      <c r="G16" s="679"/>
      <c r="H16" s="679"/>
      <c r="I16" s="679"/>
      <c r="J16" s="681"/>
    </row>
    <row r="17" spans="1:10" ht="15.75">
      <c r="A17" s="333"/>
      <c r="B17" s="360" t="s">
        <v>19</v>
      </c>
      <c r="C17" s="682"/>
      <c r="D17" s="683"/>
      <c r="E17" s="360" t="s">
        <v>20</v>
      </c>
      <c r="F17" s="369"/>
      <c r="G17" s="360"/>
      <c r="H17" s="360"/>
      <c r="I17" s="360"/>
      <c r="J17" s="335"/>
    </row>
    <row r="18" spans="1:10" ht="72" customHeight="1">
      <c r="A18" s="678"/>
      <c r="B18" s="679"/>
      <c r="C18" s="680"/>
      <c r="D18" s="680"/>
      <c r="E18" s="679"/>
      <c r="F18" s="680"/>
      <c r="G18" s="679"/>
      <c r="H18" s="679"/>
      <c r="I18" s="679"/>
      <c r="J18" s="681"/>
    </row>
    <row r="19" spans="1:10" ht="15.75">
      <c r="A19" s="333"/>
      <c r="B19" s="360" t="s">
        <v>19</v>
      </c>
      <c r="C19" s="682"/>
      <c r="D19" s="683"/>
      <c r="E19" s="360" t="s">
        <v>20</v>
      </c>
      <c r="F19" s="369"/>
      <c r="G19" s="360"/>
      <c r="H19" s="360"/>
      <c r="I19" s="360"/>
      <c r="J19" s="335"/>
    </row>
    <row r="20" spans="1:10" ht="72" customHeight="1">
      <c r="A20" s="678"/>
      <c r="B20" s="679"/>
      <c r="C20" s="680"/>
      <c r="D20" s="680"/>
      <c r="E20" s="679"/>
      <c r="F20" s="680"/>
      <c r="G20" s="679"/>
      <c r="H20" s="679"/>
      <c r="I20" s="679"/>
      <c r="J20" s="681"/>
    </row>
    <row r="21" spans="1:10" ht="15.75">
      <c r="A21" s="333"/>
      <c r="B21" s="360" t="s">
        <v>19</v>
      </c>
      <c r="C21" s="682"/>
      <c r="D21" s="683"/>
      <c r="E21" s="360" t="s">
        <v>20</v>
      </c>
      <c r="F21" s="369"/>
      <c r="G21" s="360"/>
      <c r="H21" s="360"/>
      <c r="I21" s="360"/>
      <c r="J21" s="335"/>
    </row>
    <row r="22" spans="1:10" ht="72" customHeight="1">
      <c r="A22" s="678"/>
      <c r="B22" s="679"/>
      <c r="C22" s="680"/>
      <c r="D22" s="680"/>
      <c r="E22" s="679"/>
      <c r="F22" s="680"/>
      <c r="G22" s="679"/>
      <c r="H22" s="679"/>
      <c r="I22" s="679"/>
      <c r="J22" s="681"/>
    </row>
    <row r="23" spans="1:10" ht="10.5" customHeight="1">
      <c r="A23" s="339"/>
      <c r="B23" s="340"/>
      <c r="C23" s="339"/>
      <c r="D23" s="339"/>
      <c r="E23" s="341"/>
      <c r="F23" s="341"/>
      <c r="G23" s="341"/>
      <c r="H23" s="342" t="s">
        <v>79</v>
      </c>
      <c r="I23" s="396" t="s">
        <v>80</v>
      </c>
      <c r="J23" s="396"/>
    </row>
  </sheetData>
  <sheetProtection sheet="1" objects="1" scenarios="1" selectLockedCells="1"/>
  <mergeCells count="24">
    <mergeCell ref="C21:D21"/>
    <mergeCell ref="A22:J22"/>
    <mergeCell ref="I23:J23"/>
    <mergeCell ref="L5:O8"/>
    <mergeCell ref="L9:O12"/>
    <mergeCell ref="C15:D15"/>
    <mergeCell ref="A16:J16"/>
    <mergeCell ref="C17:D17"/>
    <mergeCell ref="A18:J18"/>
    <mergeCell ref="C19:D19"/>
    <mergeCell ref="A20:J20"/>
    <mergeCell ref="A10:J10"/>
    <mergeCell ref="C11:D11"/>
    <mergeCell ref="A12:J12"/>
    <mergeCell ref="C13:D13"/>
    <mergeCell ref="A14:J14"/>
    <mergeCell ref="A8:J8"/>
    <mergeCell ref="C9:D9"/>
    <mergeCell ref="B1:J1"/>
    <mergeCell ref="C4:D4"/>
    <mergeCell ref="F4:F5"/>
    <mergeCell ref="H5:I5"/>
    <mergeCell ref="B6:I6"/>
    <mergeCell ref="C7:D7"/>
  </mergeCells>
  <dataValidations count="3">
    <dataValidation allowBlank="1" showInputMessage="1" showErrorMessage="1" promptTitle="Extra information" prompt="Continue your text here" sqref="A8:J8 A10:J10 A12:J12 A14:J14 A16:J16 A18:J18 A20:J20 A22:J22"/>
    <dataValidation allowBlank="1" showInputMessage="1" showErrorMessage="1" promptTitle="Heading" prompt="Enter the title of the section in which the extra information belongs" sqref="C15:D15 C17:D17 C13:D13 C11:D11 C9:D9 C7:D7 C19:D19 C21:D21"/>
    <dataValidation allowBlank="1" showInputMessage="1" showErrorMessage="1" promptTitle="Page number" prompt="Enter here the page number for where the extra information belongs." sqref="F7 F9 F11 F13 F15 F17 F19 F21"/>
  </dataValidations>
  <hyperlinks>
    <hyperlink ref="D5" r:id="rId1" display="www.epiq.co.nz"/>
    <hyperlink ref="I23" r:id="rId2" display="rt.jackson@auckland.ac.nz"/>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8"/>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 of Auckland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Broad &amp; Rod Jackson</dc:creator>
  <cp:keywords/>
  <dc:description/>
  <cp:lastModifiedBy>Uni User</cp:lastModifiedBy>
  <cp:lastPrinted>2008-02-09T02:21:51Z</cp:lastPrinted>
  <dcterms:created xsi:type="dcterms:W3CDTF">2004-07-20T04:40:22Z</dcterms:created>
  <dcterms:modified xsi:type="dcterms:W3CDTF">2008-08-29T02:54:49Z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